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K\3_OTDEL_BA\ALL\БЮДЖЕТ_24_25_26\ИСПОЛНЕНИЕ\1 квартал\"/>
    </mc:Choice>
  </mc:AlternateContent>
  <bookViews>
    <workbookView xWindow="480" yWindow="30" windowWidth="26835" windowHeight="11835"/>
  </bookViews>
  <sheets>
    <sheet name="Доходы" sheetId="1" r:id="rId1"/>
    <sheet name="Р МП" sheetId="2" r:id="rId2"/>
    <sheet name="Р РПр" sheetId="3" r:id="rId3"/>
  </sheets>
  <calcPr calcId="162913"/>
</workbook>
</file>

<file path=xl/calcChain.xml><?xml version="1.0" encoding="utf-8"?>
<calcChain xmlns="http://schemas.openxmlformats.org/spreadsheetml/2006/main">
  <c r="J6" i="2" l="1"/>
  <c r="H6" i="2"/>
  <c r="G6" i="2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2" i="1"/>
  <c r="F15" i="1" l="1"/>
  <c r="E15" i="1"/>
  <c r="I13" i="3" l="1"/>
  <c r="I11" i="3"/>
  <c r="I10" i="3"/>
  <c r="I9" i="3"/>
  <c r="I8" i="3"/>
  <c r="I7" i="3"/>
  <c r="H8" i="3"/>
  <c r="H9" i="3"/>
  <c r="H10" i="3"/>
  <c r="H11" i="3"/>
  <c r="H27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G27" i="2"/>
  <c r="G2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D28" i="2"/>
  <c r="D25" i="2"/>
  <c r="H13" i="3" l="1"/>
  <c r="H15" i="3"/>
  <c r="I15" i="3"/>
  <c r="H16" i="3"/>
  <c r="I16" i="3"/>
  <c r="H17" i="3"/>
  <c r="I17" i="3"/>
  <c r="H19" i="3"/>
  <c r="I19" i="3"/>
  <c r="I18" i="3" s="1"/>
  <c r="H20" i="3"/>
  <c r="I20" i="3"/>
  <c r="H21" i="3"/>
  <c r="I21" i="3"/>
  <c r="H22" i="3"/>
  <c r="I22" i="3"/>
  <c r="H23" i="3"/>
  <c r="I23" i="3"/>
  <c r="H25" i="3"/>
  <c r="I25" i="3"/>
  <c r="I24" i="3" s="1"/>
  <c r="H26" i="3"/>
  <c r="I26" i="3"/>
  <c r="H27" i="3"/>
  <c r="I27" i="3"/>
  <c r="H29" i="3"/>
  <c r="I29" i="3"/>
  <c r="I28" i="3" s="1"/>
  <c r="H30" i="3"/>
  <c r="I30" i="3"/>
  <c r="H31" i="3"/>
  <c r="I31" i="3"/>
  <c r="H33" i="3"/>
  <c r="I33" i="3"/>
  <c r="I32" i="3" s="1"/>
  <c r="H34" i="3"/>
  <c r="I34" i="3"/>
  <c r="H35" i="3"/>
  <c r="I35" i="3"/>
  <c r="H36" i="3"/>
  <c r="I36" i="3"/>
  <c r="H37" i="3"/>
  <c r="I37" i="3"/>
  <c r="H38" i="3"/>
  <c r="I38" i="3"/>
  <c r="H40" i="3"/>
  <c r="I40" i="3"/>
  <c r="I39" i="3" s="1"/>
  <c r="H41" i="3"/>
  <c r="I41" i="3"/>
  <c r="H43" i="3"/>
  <c r="H42" i="3" s="1"/>
  <c r="I43" i="3"/>
  <c r="I42" i="3" s="1"/>
  <c r="H45" i="3"/>
  <c r="I45" i="3"/>
  <c r="H46" i="3"/>
  <c r="I46" i="3"/>
  <c r="H47" i="3"/>
  <c r="I47" i="3"/>
  <c r="H49" i="3"/>
  <c r="I49" i="3"/>
  <c r="I48" i="3" s="1"/>
  <c r="H50" i="3"/>
  <c r="I50" i="3"/>
  <c r="H51" i="3"/>
  <c r="I51" i="3"/>
  <c r="H52" i="3"/>
  <c r="I52" i="3"/>
  <c r="H54" i="3"/>
  <c r="H53" i="3" s="1"/>
  <c r="I54" i="3"/>
  <c r="I53" i="3" s="1"/>
  <c r="H7" i="3"/>
  <c r="E6" i="3"/>
  <c r="E12" i="3"/>
  <c r="E14" i="3"/>
  <c r="E18" i="3"/>
  <c r="E24" i="3"/>
  <c r="E28" i="3"/>
  <c r="E32" i="3"/>
  <c r="E39" i="3"/>
  <c r="E42" i="3"/>
  <c r="E44" i="3"/>
  <c r="E48" i="3"/>
  <c r="E53" i="3"/>
  <c r="K7" i="3"/>
  <c r="H26" i="2"/>
  <c r="I44" i="3" l="1"/>
  <c r="I14" i="3"/>
  <c r="E55" i="3"/>
  <c r="I6" i="3"/>
  <c r="I55" i="3" s="1"/>
  <c r="H48" i="3"/>
  <c r="H44" i="3"/>
  <c r="H39" i="3"/>
  <c r="H32" i="3"/>
  <c r="H28" i="3"/>
  <c r="H24" i="3"/>
  <c r="H18" i="3"/>
  <c r="H14" i="3"/>
  <c r="H6" i="3"/>
  <c r="H25" i="2"/>
  <c r="H28" i="2" s="1"/>
  <c r="G25" i="2"/>
  <c r="G28" i="2" s="1"/>
  <c r="J53" i="3"/>
  <c r="J55" i="3" s="1"/>
  <c r="J48" i="3"/>
  <c r="J44" i="3"/>
  <c r="J42" i="3"/>
  <c r="J39" i="3"/>
  <c r="J32" i="3"/>
  <c r="J28" i="3"/>
  <c r="J24" i="3"/>
  <c r="J18" i="3"/>
  <c r="J14" i="3"/>
  <c r="J6" i="3"/>
  <c r="I25" i="2"/>
  <c r="I28" i="2" s="1"/>
  <c r="E8" i="1"/>
  <c r="G34" i="1"/>
  <c r="G7" i="1"/>
  <c r="G6" i="1" l="1"/>
  <c r="H55" i="3"/>
  <c r="E21" i="1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K8" i="3"/>
  <c r="K9" i="3"/>
  <c r="K10" i="3"/>
  <c r="K11" i="3"/>
  <c r="K12" i="3"/>
  <c r="K13" i="3"/>
  <c r="K15" i="3"/>
  <c r="K16" i="3"/>
  <c r="K17" i="3"/>
  <c r="K19" i="3"/>
  <c r="K20" i="3"/>
  <c r="K21" i="3"/>
  <c r="K22" i="3"/>
  <c r="K23" i="3"/>
  <c r="K25" i="3"/>
  <c r="K26" i="3"/>
  <c r="K27" i="3"/>
  <c r="K29" i="3"/>
  <c r="K30" i="3"/>
  <c r="K31" i="3"/>
  <c r="K33" i="3"/>
  <c r="K34" i="3"/>
  <c r="K35" i="3"/>
  <c r="K36" i="3"/>
  <c r="K37" i="3"/>
  <c r="K38" i="3"/>
  <c r="K40" i="3"/>
  <c r="K41" i="3"/>
  <c r="K43" i="3"/>
  <c r="K45" i="3"/>
  <c r="K46" i="3"/>
  <c r="K47" i="3"/>
  <c r="K49" i="3"/>
  <c r="K50" i="3"/>
  <c r="K51" i="3"/>
  <c r="K52" i="3"/>
  <c r="K54" i="3"/>
  <c r="G7" i="3" l="1"/>
  <c r="G8" i="3"/>
  <c r="G9" i="3"/>
  <c r="G10" i="3"/>
  <c r="G11" i="3"/>
  <c r="D12" i="3"/>
  <c r="F14" i="3"/>
  <c r="K14" i="3" s="1"/>
  <c r="D14" i="3"/>
  <c r="F28" i="3"/>
  <c r="K28" i="3" s="1"/>
  <c r="D28" i="3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6" i="2"/>
  <c r="F53" i="3" l="1"/>
  <c r="K53" i="3" s="1"/>
  <c r="D53" i="3"/>
  <c r="F48" i="3"/>
  <c r="K48" i="3" s="1"/>
  <c r="D48" i="3"/>
  <c r="F44" i="3"/>
  <c r="K44" i="3" s="1"/>
  <c r="D44" i="3"/>
  <c r="F42" i="3"/>
  <c r="K42" i="3" s="1"/>
  <c r="D42" i="3"/>
  <c r="F39" i="3"/>
  <c r="K39" i="3" s="1"/>
  <c r="D39" i="3"/>
  <c r="F32" i="3"/>
  <c r="K32" i="3" s="1"/>
  <c r="D32" i="3"/>
  <c r="F24" i="3"/>
  <c r="K24" i="3" s="1"/>
  <c r="D24" i="3"/>
  <c r="F18" i="3"/>
  <c r="K18" i="3" s="1"/>
  <c r="D18" i="3"/>
  <c r="F6" i="3" l="1"/>
  <c r="K6" i="3" s="1"/>
  <c r="D6" i="3"/>
  <c r="E25" i="2"/>
  <c r="C25" i="2"/>
  <c r="J25" i="2" l="1"/>
  <c r="F25" i="2"/>
  <c r="E28" i="2"/>
  <c r="C28" i="2"/>
  <c r="J28" i="2" l="1"/>
  <c r="F28" i="2"/>
  <c r="F55" i="3"/>
  <c r="K55" i="3" s="1"/>
  <c r="D55" i="3"/>
  <c r="G12" i="3"/>
  <c r="G13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3" i="3"/>
  <c r="G54" i="3"/>
  <c r="G6" i="3"/>
  <c r="G55" i="3" l="1"/>
  <c r="F8" i="1"/>
  <c r="F9" i="1"/>
  <c r="F10" i="1"/>
  <c r="F11" i="1"/>
  <c r="F14" i="1"/>
  <c r="F16" i="1"/>
  <c r="F17" i="1"/>
  <c r="F18" i="1"/>
  <c r="F19" i="1"/>
  <c r="F22" i="1"/>
  <c r="F23" i="1"/>
  <c r="F24" i="1"/>
  <c r="F25" i="1"/>
  <c r="F26" i="1"/>
  <c r="F27" i="1"/>
  <c r="F28" i="1"/>
  <c r="F30" i="1"/>
  <c r="F31" i="1"/>
  <c r="F32" i="1"/>
  <c r="F33" i="1"/>
  <c r="F37" i="1"/>
  <c r="F38" i="1"/>
  <c r="F42" i="1"/>
  <c r="E9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C7" i="1" l="1"/>
  <c r="D7" i="1"/>
  <c r="H7" i="1" s="1"/>
  <c r="D34" i="1" l="1"/>
  <c r="H34" i="1" s="1"/>
  <c r="F35" i="1"/>
  <c r="E35" i="1"/>
  <c r="F7" i="1"/>
  <c r="E7" i="1"/>
  <c r="C34" i="1"/>
  <c r="D6" i="1" l="1"/>
  <c r="F34" i="1"/>
  <c r="E34" i="1"/>
  <c r="C6" i="1"/>
  <c r="E6" i="1" l="1"/>
  <c r="F6" i="1"/>
</calcChain>
</file>

<file path=xl/sharedStrings.xml><?xml version="1.0" encoding="utf-8"?>
<sst xmlns="http://schemas.openxmlformats.org/spreadsheetml/2006/main" count="193" uniqueCount="181">
  <si>
    <t>Наименование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</si>
  <si>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</si>
  <si>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</si>
  <si>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</si>
  <si>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</si>
  <si>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</si>
  <si>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патентная система налогообложения</t>
  </si>
  <si>
    <t>неналоговые доходы, из них:</t>
  </si>
  <si>
    <t>аренда имущества</t>
  </si>
  <si>
    <t>Доходы всего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</si>
  <si>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</si>
  <si>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</si>
  <si>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</si>
  <si>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</si>
  <si>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</si>
  <si>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</si>
  <si>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Дохолы от возврата остатков</t>
  </si>
  <si>
    <t>Возврат остатков</t>
  </si>
  <si>
    <t>отклонение (гр.3-гр.2)</t>
  </si>
  <si>
    <t>(тыс.руб.)</t>
  </si>
  <si>
    <t>Налоговые и неналоговые доходы</t>
  </si>
  <si>
    <t>Безвозмездные поступления, в т.ч.</t>
  </si>
  <si>
    <t>арендная плата за землю (до разграничения)</t>
  </si>
  <si>
    <t>арендная плата за землю (собственность округа)</t>
  </si>
  <si>
    <t>отмененные налоги и сборы</t>
  </si>
  <si>
    <t>продажа земли (до разграничения)</t>
  </si>
  <si>
    <t>прочие</t>
  </si>
  <si>
    <t>штрафы</t>
  </si>
  <si>
    <t>прочие доходы от использования имущества</t>
  </si>
  <si>
    <t>плата за негативное воздействие на окружающую среду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</si>
  <si>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</si>
  <si>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</si>
  <si>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</si>
  <si>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</si>
  <si>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единый сельскохозяйственный налог</t>
  </si>
  <si>
    <t>% исполнения</t>
  </si>
  <si>
    <t>плата за увеличение площади земельных участков</t>
  </si>
  <si>
    <t xml:space="preserve">Ежеквартальные сведения об исполнении бюджета Дмитровского городского округа Московской области 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</si>
  <si>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</si>
  <si>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</si>
  <si>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</si>
  <si>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</si>
  <si>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</si>
  <si>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</si>
  <si>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</si>
  <si>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</si>
  <si>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</si>
  <si>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</si>
  <si>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</si>
  <si>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</si>
  <si>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</si>
  <si>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</si>
  <si>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</si>
  <si>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</si>
  <si>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</si>
  <si>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</si>
  <si>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</si>
  <si>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</si>
  <si>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</si>
  <si>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Раздел /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</si>
  <si>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</si>
  <si>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</si>
  <si>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</si>
  <si>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</si>
  <si>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</si>
  <si>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</si>
  <si>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</si>
  <si>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</si>
  <si>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</si>
  <si>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</si>
  <si>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</si>
  <si>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</si>
  <si>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</si>
  <si>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</si>
  <si>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</si>
  <si>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</si>
  <si>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</si>
  <si>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</si>
  <si>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</si>
  <si>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</si>
  <si>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</si>
  <si>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</si>
  <si>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</si>
  <si>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</si>
  <si>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</si>
  <si>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</si>
  <si>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</si>
  <si>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</si>
  <si>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</si>
  <si>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</si>
  <si>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</si>
  <si>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</si>
  <si>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</si>
  <si>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</si>
  <si>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</si>
  <si>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</si>
  <si>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</si>
  <si>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</si>
  <si>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</si>
  <si>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</si>
  <si>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</si>
  <si>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</si>
  <si>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</si>
  <si>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</si>
  <si>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</si>
  <si>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</si>
  <si>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</si>
  <si>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</si>
  <si>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</si>
  <si>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</si>
  <si>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</si>
  <si>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</si>
  <si>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</si>
  <si>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</si>
  <si>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</si>
  <si>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</si>
  <si>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</si>
  <si>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</si>
  <si>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</si>
  <si>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</si>
  <si>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</si>
  <si>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</si>
  <si>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</si>
  <si>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</si>
  <si>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</si>
  <si>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</si>
  <si>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</si>
  <si>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</si>
  <si>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</si>
  <si>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</si>
  <si>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</si>
  <si>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</si>
  <si>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</si>
  <si>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</si>
  <si>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</si>
  <si>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</si>
  <si>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</si>
  <si>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</si>
  <si>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</si>
  <si>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</si>
  <si>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</si>
  <si>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</si>
  <si>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</si>
  <si>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</si>
  <si>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</si>
  <si>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</si>
  <si>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</si>
  <si>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</si>
  <si>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</si>
  <si>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</si>
  <si>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</si>
  <si>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</si>
  <si>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</si>
  <si>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</si>
  <si>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</si>
  <si>
    <t>(тыс. руб.)</t>
  </si>
  <si>
    <t xml:space="preserve">Исполнено на 01.04.2023г. </t>
  </si>
  <si>
    <t>Гражданская оборона</t>
  </si>
  <si>
    <t>0309</t>
  </si>
  <si>
    <t>Сбор, удаление отходов и очистка сточных вод</t>
  </si>
  <si>
    <t>0602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</si>
  <si>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</si>
  <si>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</si>
  <si>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прочие налоговые доходы</t>
  </si>
  <si>
    <t xml:space="preserve">Исполнено на 01.04.2024г. </t>
  </si>
  <si>
    <t>Утвержденный  план 2024 г.</t>
  </si>
  <si>
    <t>Утвержденный  план 2024г.</t>
  </si>
  <si>
    <t>По доходам в разрезе видов доходов в сравнении с запланированными значениями, утвержденными решением о бюджете и в сравнении с соответствующим периодом прошлого года</t>
  </si>
  <si>
    <t>Уточненный план 2024г.</t>
  </si>
  <si>
    <t>Отклонение от уточненного плана 2024г.
(гр.3-гр.4)</t>
  </si>
  <si>
    <t>отклонение (гр.4-гр.8)</t>
  </si>
  <si>
    <t>По разделам и подразделам классификации расходов в сравнении с запланированными значениями, утвержденными решением о бюджете и в сравнении с плановыми значениями согласно отчета об исполнении бюджета Дмитровского городского округа Московской области, и отклонение от них,
а так же в сравнении с соответствующим периодом прошлого года</t>
  </si>
  <si>
    <t>Отклонение от утвержденного плана 2024г.
(гр.2-гр. 4)</t>
  </si>
  <si>
    <t>Отклонение от утвержденного плана 2024г.
(гр.3-гр.5)</t>
  </si>
  <si>
    <t>Отклонение от уточненного плана 2024г.
(гр.4-гр.5)</t>
  </si>
  <si>
    <t>отклонение (гр.5-гр.9)</t>
  </si>
  <si>
    <t>По расходам в разрезе муниципальных программ в сравнении с запланированными значениями, утвержденными решением о бюджете и в сравнении с плановыми значениями согласно отчета об исполнении бюджета Дмитровского городского округа Московской области, и отклонение от них,
а так же в сравнении с соответствующим периодом прошлого года</t>
  </si>
  <si>
    <t>Автоматизированная упрощенная истема налогообложения</t>
  </si>
  <si>
    <t>доходы от оказания платных услуг и компенсация затрат</t>
  </si>
  <si>
    <t>приватизация имущества</t>
  </si>
  <si>
    <t>отклонение (гр.3-гр.6)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</si>
</sst>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&gt;=0.005]#,##0.00,;[Red][&lt;=-0.005]\-#,##0.00,;#,##0.00"/>
    <numFmt numFmtId="166" formatCode="#,##0.00_ ;[Red]\-#,##0.00\ "/>
    <numFmt numFmtId="167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3" fillId="0" borderId="0"/>
    <xf numFmtId="0" fontId="15" fillId="0" borderId="0"/>
    <xf numFmtId="9" fontId="19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14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0" fontId="0" fillId="0" borderId="0" xfId="0" applyNumberFormat="1"/>
    <xf numFmtId="165" fontId="9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6" fillId="0" borderId="0" xfId="0" applyFont="1"/>
    <xf numFmtId="164" fontId="9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7" fontId="0" fillId="0" borderId="0" xfId="5" applyNumberFormat="1" applyFo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6">
    <cellStyle name="Обычный" xfId="0" builtinId="0"/>
    <cellStyle name="Обычный 2" xfId="2"/>
    <cellStyle name="Обычный 3" xfId="1"/>
    <cellStyle name="Обычный 4" xfId="3"/>
    <cellStyle name="Обычный 5" xfId="4"/>
    <cellStyle name="Процентный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3"/>
  <sheetViews>
    <sheetView tabSelected="1" workbookViewId="0">
      <selection activeCell="K31" sqref="K31"/>
    </sheetView>
  </sheetViews>
  <sheetFormatPr defaultRowHeight="15" x14ac:dyDescent="0.25"/>
  <cols>
    <col min="2" max="2" width="30.28515625" style="4" customWidth="1"/>
    <col min="3" max="3" width="17.28515625" style="44" customWidth="1"/>
    <col min="4" max="4" width="14.42578125" style="44" customWidth="1"/>
    <col min="5" max="5" width="14.7109375" style="44" customWidth="1"/>
    <col min="6" max="6" width="13.5703125" style="44" customWidth="1"/>
    <col min="7" max="7" width="14.28515625" customWidth="1"/>
    <col min="8" max="8" width="13.7109375" style="44" customWidth="1"/>
  </cols>
  <sheetData>
    <row r="1" spans="2:9" ht="52.5" customHeight="1" x14ac:dyDescent="0.4">
      <c r="B1" s="54" t="s">
        <v>37</v>
      </c>
      <c r="C1" s="54"/>
      <c r="D1" s="54"/>
      <c r="E1" s="54"/>
      <c r="F1" s="54"/>
      <c r="G1" s="54"/>
      <c r="H1" s="54"/>
    </row>
    <row r="2" spans="2:9" ht="40.5" customHeight="1" x14ac:dyDescent="0.3">
      <c r="B2" s="55" t="s">
        <v>167</v>
      </c>
      <c r="C2" s="55"/>
      <c r="D2" s="55"/>
      <c r="E2" s="55"/>
      <c r="F2" s="55"/>
      <c r="G2" s="55"/>
      <c r="H2" s="55"/>
    </row>
    <row r="3" spans="2:9" x14ac:dyDescent="0.25">
      <c r="H3" s="44" t="s">
        <v>19</v>
      </c>
    </row>
    <row r="4" spans="2:9" s="1" customFormat="1" ht="47.25" x14ac:dyDescent="0.25">
      <c r="B4" s="2" t="s">
        <v>0</v>
      </c>
      <c r="C4" s="22" t="s">
        <v>165</v>
      </c>
      <c r="D4" s="22" t="s">
        <v>164</v>
      </c>
      <c r="E4" s="22" t="s">
        <v>18</v>
      </c>
      <c r="F4" s="22" t="s">
        <v>35</v>
      </c>
      <c r="G4" s="22" t="s">
        <v>156</v>
      </c>
      <c r="H4" s="22" t="s">
        <v>180</v>
      </c>
    </row>
    <row r="5" spans="2:9" ht="15.75" x14ac:dyDescent="0.25">
      <c r="B5" s="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</row>
    <row r="6" spans="2:9" ht="15.75" x14ac:dyDescent="0.25">
      <c r="B6" s="5" t="s">
        <v>9</v>
      </c>
      <c r="C6" s="28">
        <f>C7+C34</f>
        <v>13997948.300000001</v>
      </c>
      <c r="D6" s="28">
        <f>D7+D34</f>
        <v>2194440.4</v>
      </c>
      <c r="E6" s="28">
        <f t="shared" ref="E6:E42" si="0">D6-C6</f>
        <v>-11803507.9</v>
      </c>
      <c r="F6" s="28">
        <f t="shared" ref="F6:F11" si="1">D6/C6*100</f>
        <v>15.6768717312665</v>
      </c>
      <c r="G6" s="28">
        <f>G7+G34</f>
        <v>2073946.7</v>
      </c>
      <c r="H6" s="28">
        <f t="shared" ref="H6:H42" si="2">D6-G6</f>
        <v>120493.69999999995</v>
      </c>
    </row>
    <row r="7" spans="2:9" ht="45.75" customHeight="1" x14ac:dyDescent="0.25">
      <c r="B7" s="5" t="s">
        <v>20</v>
      </c>
      <c r="C7" s="28">
        <f>C8+C22</f>
        <v>6313633.5999999996</v>
      </c>
      <c r="D7" s="28">
        <f>D8+D22</f>
        <v>1170918.2</v>
      </c>
      <c r="E7" s="28">
        <f t="shared" si="0"/>
        <v>-5142715.3999999994</v>
      </c>
      <c r="F7" s="28">
        <f t="shared" si="1"/>
        <v>18.545868737140527</v>
      </c>
      <c r="G7" s="28">
        <f>G8+G22</f>
        <v>1012155</v>
      </c>
      <c r="H7" s="28">
        <f t="shared" si="2"/>
        <v>158763.19999999995</v>
      </c>
      <c r="I7" s="53"/>
    </row>
    <row r="8" spans="2:9" ht="41.25" customHeight="1" x14ac:dyDescent="0.25">
      <c r="B8" s="5" t="s">
        <v>1</v>
      </c>
      <c r="C8" s="28">
        <v>5473466</v>
      </c>
      <c r="D8" s="28">
        <v>959958.4</v>
      </c>
      <c r="E8" s="28">
        <f t="shared" si="0"/>
        <v>-4513507.5999999996</v>
      </c>
      <c r="F8" s="28">
        <f t="shared" si="1"/>
        <v>17.538400713551525</v>
      </c>
      <c r="G8" s="28">
        <v>784386.6</v>
      </c>
      <c r="H8" s="28">
        <f t="shared" si="2"/>
        <v>175571.80000000005</v>
      </c>
      <c r="I8" s="53"/>
    </row>
    <row r="9" spans="2:9" ht="37.5" customHeight="1" x14ac:dyDescent="0.25">
      <c r="B9" s="6" t="s">
        <v>2</v>
      </c>
      <c r="C9" s="46">
        <v>2711154</v>
      </c>
      <c r="D9" s="46">
        <v>543334.40000000002</v>
      </c>
      <c r="E9" s="28">
        <f t="shared" si="0"/>
        <v>-2167819.6</v>
      </c>
      <c r="F9" s="28">
        <f t="shared" si="1"/>
        <v>20.040705913422848</v>
      </c>
      <c r="G9" s="46">
        <v>477517.2</v>
      </c>
      <c r="H9" s="28">
        <f t="shared" si="2"/>
        <v>65817.200000000012</v>
      </c>
      <c r="I9" s="53"/>
    </row>
    <row r="10" spans="2:9" ht="21" customHeight="1" x14ac:dyDescent="0.25">
      <c r="B10" s="6" t="s">
        <v>3</v>
      </c>
      <c r="C10" s="46">
        <v>101705</v>
      </c>
      <c r="D10" s="46">
        <v>25183.9</v>
      </c>
      <c r="E10" s="28">
        <f t="shared" si="0"/>
        <v>-76521.100000000006</v>
      </c>
      <c r="F10" s="28">
        <f t="shared" si="1"/>
        <v>24.761712796814315</v>
      </c>
      <c r="G10" s="46">
        <v>22068</v>
      </c>
      <c r="H10" s="28">
        <f t="shared" si="2"/>
        <v>3115.9000000000015</v>
      </c>
      <c r="I10" s="53"/>
    </row>
    <row r="11" spans="2:9" ht="41.25" customHeight="1" x14ac:dyDescent="0.25">
      <c r="B11" s="6" t="s">
        <v>4</v>
      </c>
      <c r="C11" s="46">
        <v>902940</v>
      </c>
      <c r="D11" s="46">
        <v>113892.3</v>
      </c>
      <c r="E11" s="28">
        <f t="shared" si="0"/>
        <v>-789047.7</v>
      </c>
      <c r="F11" s="28">
        <f t="shared" si="1"/>
        <v>12.613495913349723</v>
      </c>
      <c r="G11" s="46">
        <v>83700.3</v>
      </c>
      <c r="H11" s="28">
        <f t="shared" si="2"/>
        <v>30192</v>
      </c>
      <c r="I11" s="53"/>
    </row>
    <row r="12" spans="2:9" ht="34.5" customHeight="1" x14ac:dyDescent="0.25">
      <c r="B12" s="6" t="s">
        <v>5</v>
      </c>
      <c r="C12" s="46">
        <v>0</v>
      </c>
      <c r="D12" s="46">
        <v>128.30000000000001</v>
      </c>
      <c r="E12" s="28">
        <f t="shared" si="0"/>
        <v>128.30000000000001</v>
      </c>
      <c r="F12" s="28">
        <v>0</v>
      </c>
      <c r="G12" s="46">
        <v>-2424.9</v>
      </c>
      <c r="H12" s="28">
        <f t="shared" si="2"/>
        <v>2553.2000000000003</v>
      </c>
      <c r="I12" s="53"/>
    </row>
    <row r="13" spans="2:9" ht="34.5" customHeight="1" x14ac:dyDescent="0.25">
      <c r="B13" s="6" t="s">
        <v>34</v>
      </c>
      <c r="C13" s="46">
        <v>0</v>
      </c>
      <c r="D13" s="46">
        <v>852.5</v>
      </c>
      <c r="E13" s="28">
        <f t="shared" si="0"/>
        <v>852.5</v>
      </c>
      <c r="F13" s="28">
        <v>0</v>
      </c>
      <c r="G13" s="46">
        <v>754.2</v>
      </c>
      <c r="H13" s="28">
        <f t="shared" si="2"/>
        <v>98.299999999999955</v>
      </c>
      <c r="I13" s="53"/>
    </row>
    <row r="14" spans="2:9" ht="40.5" customHeight="1" x14ac:dyDescent="0.25">
      <c r="B14" s="6" t="s">
        <v>6</v>
      </c>
      <c r="C14" s="46">
        <v>98161</v>
      </c>
      <c r="D14" s="46">
        <v>46566.8</v>
      </c>
      <c r="E14" s="28">
        <f t="shared" si="0"/>
        <v>-51594.2</v>
      </c>
      <c r="F14" s="28">
        <f t="shared" ref="F14:F19" si="3">D14/C14*100</f>
        <v>47.439207017043437</v>
      </c>
      <c r="G14" s="46">
        <v>-8586.1</v>
      </c>
      <c r="H14" s="28">
        <f t="shared" si="2"/>
        <v>55152.9</v>
      </c>
      <c r="I14" s="53"/>
    </row>
    <row r="15" spans="2:9" s="39" customFormat="1" ht="51.75" customHeight="1" x14ac:dyDescent="0.25">
      <c r="B15" s="6" t="s">
        <v>177</v>
      </c>
      <c r="C15" s="46">
        <v>1535</v>
      </c>
      <c r="D15" s="46">
        <v>519.70000000000005</v>
      </c>
      <c r="E15" s="28">
        <f t="shared" si="0"/>
        <v>-1015.3</v>
      </c>
      <c r="F15" s="28">
        <f t="shared" si="3"/>
        <v>33.856677524429969</v>
      </c>
      <c r="G15" s="46">
        <v>213.8</v>
      </c>
      <c r="H15" s="28">
        <f t="shared" si="2"/>
        <v>305.90000000000003</v>
      </c>
      <c r="I15" s="53"/>
    </row>
    <row r="16" spans="2:9" ht="38.25" customHeight="1" x14ac:dyDescent="0.25">
      <c r="B16" s="6" t="s">
        <v>30</v>
      </c>
      <c r="C16" s="46">
        <v>402883</v>
      </c>
      <c r="D16" s="46">
        <v>24858.2</v>
      </c>
      <c r="E16" s="28">
        <f t="shared" si="0"/>
        <v>-378024.8</v>
      </c>
      <c r="F16" s="28">
        <f t="shared" si="3"/>
        <v>6.170079154493985</v>
      </c>
      <c r="G16" s="46">
        <v>23790.5</v>
      </c>
      <c r="H16" s="28">
        <f t="shared" si="2"/>
        <v>1067.7000000000007</v>
      </c>
      <c r="I16" s="53"/>
    </row>
    <row r="17" spans="2:9" ht="34.5" customHeight="1" x14ac:dyDescent="0.25">
      <c r="B17" s="6" t="s">
        <v>31</v>
      </c>
      <c r="C17" s="46">
        <v>666384</v>
      </c>
      <c r="D17" s="46">
        <v>148644.6</v>
      </c>
      <c r="E17" s="28">
        <f t="shared" si="0"/>
        <v>-517739.4</v>
      </c>
      <c r="F17" s="28">
        <f t="shared" si="3"/>
        <v>22.30614780667003</v>
      </c>
      <c r="G17" s="46">
        <v>140970.79999999999</v>
      </c>
      <c r="H17" s="28">
        <f t="shared" si="2"/>
        <v>7673.8000000000175</v>
      </c>
      <c r="I17" s="53"/>
    </row>
    <row r="18" spans="2:9" ht="23.25" customHeight="1" x14ac:dyDescent="0.25">
      <c r="B18" s="6" t="s">
        <v>32</v>
      </c>
      <c r="C18" s="46">
        <v>553448</v>
      </c>
      <c r="D18" s="46">
        <v>48824.800000000003</v>
      </c>
      <c r="E18" s="28">
        <f t="shared" si="0"/>
        <v>-504623.2</v>
      </c>
      <c r="F18" s="28">
        <f t="shared" si="3"/>
        <v>8.8219308769748928</v>
      </c>
      <c r="G18" s="46">
        <v>40375.5</v>
      </c>
      <c r="H18" s="28">
        <f t="shared" si="2"/>
        <v>8449.3000000000029</v>
      </c>
      <c r="I18" s="53"/>
    </row>
    <row r="19" spans="2:9" ht="24" customHeight="1" x14ac:dyDescent="0.25">
      <c r="B19" s="6" t="s">
        <v>33</v>
      </c>
      <c r="C19" s="46">
        <v>35256</v>
      </c>
      <c r="D19" s="46">
        <v>7152.9</v>
      </c>
      <c r="E19" s="28">
        <f t="shared" si="0"/>
        <v>-28103.1</v>
      </c>
      <c r="F19" s="28">
        <f t="shared" si="3"/>
        <v>20.28846153846154</v>
      </c>
      <c r="G19" s="46">
        <v>6008.9</v>
      </c>
      <c r="H19" s="28">
        <f t="shared" si="2"/>
        <v>1144</v>
      </c>
      <c r="I19" s="53"/>
    </row>
    <row r="20" spans="2:9" ht="24" customHeight="1" x14ac:dyDescent="0.25">
      <c r="B20" s="6" t="s">
        <v>24</v>
      </c>
      <c r="C20" s="46">
        <v>0</v>
      </c>
      <c r="D20" s="46">
        <v>0</v>
      </c>
      <c r="E20" s="28">
        <f t="shared" si="0"/>
        <v>0</v>
      </c>
      <c r="F20" s="28">
        <v>0</v>
      </c>
      <c r="G20" s="46">
        <v>-1.6</v>
      </c>
      <c r="H20" s="28">
        <f t="shared" si="2"/>
        <v>1.6</v>
      </c>
      <c r="I20" s="53"/>
    </row>
    <row r="21" spans="2:9" s="39" customFormat="1" ht="24" customHeight="1" x14ac:dyDescent="0.25">
      <c r="B21" s="6" t="s">
        <v>163</v>
      </c>
      <c r="C21" s="46">
        <v>0</v>
      </c>
      <c r="D21" s="46">
        <v>0</v>
      </c>
      <c r="E21" s="28">
        <f t="shared" si="0"/>
        <v>0</v>
      </c>
      <c r="F21" s="28">
        <v>0</v>
      </c>
      <c r="G21" s="46">
        <v>0</v>
      </c>
      <c r="H21" s="28">
        <f t="shared" si="2"/>
        <v>0</v>
      </c>
      <c r="I21" s="53"/>
    </row>
    <row r="22" spans="2:9" ht="42.75" customHeight="1" x14ac:dyDescent="0.25">
      <c r="B22" s="5" t="s">
        <v>7</v>
      </c>
      <c r="C22" s="28">
        <v>840167.6</v>
      </c>
      <c r="D22" s="28">
        <v>210959.8</v>
      </c>
      <c r="E22" s="28">
        <f t="shared" si="0"/>
        <v>-629207.80000000005</v>
      </c>
      <c r="F22" s="28">
        <f t="shared" ref="F22:F28" si="4">D22/C22*100</f>
        <v>25.109252011146349</v>
      </c>
      <c r="G22" s="28">
        <v>227768.4</v>
      </c>
      <c r="H22" s="28">
        <f t="shared" si="2"/>
        <v>-16808.600000000006</v>
      </c>
      <c r="I22" s="53"/>
    </row>
    <row r="23" spans="2:9" ht="30" customHeight="1" x14ac:dyDescent="0.25">
      <c r="B23" s="6" t="s">
        <v>22</v>
      </c>
      <c r="C23" s="46">
        <v>388407</v>
      </c>
      <c r="D23" s="46">
        <v>90581.9</v>
      </c>
      <c r="E23" s="28">
        <f t="shared" si="0"/>
        <v>-297825.09999999998</v>
      </c>
      <c r="F23" s="28">
        <f t="shared" si="4"/>
        <v>23.321387101674272</v>
      </c>
      <c r="G23" s="46">
        <v>88740</v>
      </c>
      <c r="H23" s="28">
        <f t="shared" si="2"/>
        <v>1841.8999999999942</v>
      </c>
      <c r="I23" s="53"/>
    </row>
    <row r="24" spans="2:9" ht="30" customHeight="1" x14ac:dyDescent="0.25">
      <c r="B24" s="6" t="s">
        <v>23</v>
      </c>
      <c r="C24" s="46">
        <v>10461</v>
      </c>
      <c r="D24" s="46">
        <v>2124.6999999999998</v>
      </c>
      <c r="E24" s="28">
        <f t="shared" si="0"/>
        <v>-8336.2999999999993</v>
      </c>
      <c r="F24" s="28">
        <f t="shared" si="4"/>
        <v>20.310677755472707</v>
      </c>
      <c r="G24" s="46">
        <v>2146.1999999999998</v>
      </c>
      <c r="H24" s="28">
        <f t="shared" si="2"/>
        <v>-21.5</v>
      </c>
      <c r="I24" s="53"/>
    </row>
    <row r="25" spans="2:9" ht="23.25" customHeight="1" x14ac:dyDescent="0.25">
      <c r="B25" s="6" t="s">
        <v>8</v>
      </c>
      <c r="C25" s="46">
        <v>24319</v>
      </c>
      <c r="D25" s="46">
        <v>5107.5</v>
      </c>
      <c r="E25" s="28">
        <f t="shared" si="0"/>
        <v>-19211.5</v>
      </c>
      <c r="F25" s="28">
        <f t="shared" si="4"/>
        <v>21.002097125704182</v>
      </c>
      <c r="G25" s="46">
        <v>5123.8</v>
      </c>
      <c r="H25" s="28">
        <f t="shared" si="2"/>
        <v>-16.300000000000182</v>
      </c>
      <c r="I25" s="53"/>
    </row>
    <row r="26" spans="2:9" ht="33.75" customHeight="1" x14ac:dyDescent="0.25">
      <c r="B26" s="6" t="s">
        <v>28</v>
      </c>
      <c r="C26" s="46">
        <v>56891</v>
      </c>
      <c r="D26" s="46">
        <v>14134.4</v>
      </c>
      <c r="E26" s="28">
        <f t="shared" si="0"/>
        <v>-42756.6</v>
      </c>
      <c r="F26" s="28">
        <f t="shared" si="4"/>
        <v>24.844703028598548</v>
      </c>
      <c r="G26" s="46">
        <v>12844.6</v>
      </c>
      <c r="H26" s="28">
        <f t="shared" si="2"/>
        <v>1289.7999999999993</v>
      </c>
      <c r="I26" s="53"/>
    </row>
    <row r="27" spans="2:9" ht="42.75" customHeight="1" x14ac:dyDescent="0.25">
      <c r="B27" s="6" t="s">
        <v>29</v>
      </c>
      <c r="C27" s="46">
        <v>7422</v>
      </c>
      <c r="D27" s="46">
        <v>1737.5</v>
      </c>
      <c r="E27" s="28">
        <f t="shared" si="0"/>
        <v>-5684.5</v>
      </c>
      <c r="F27" s="28">
        <f t="shared" si="4"/>
        <v>23.410132039881436</v>
      </c>
      <c r="G27" s="46">
        <v>3732.3</v>
      </c>
      <c r="H27" s="28">
        <f t="shared" si="2"/>
        <v>-1994.8000000000002</v>
      </c>
      <c r="I27" s="53"/>
    </row>
    <row r="28" spans="2:9" ht="42.75" customHeight="1" x14ac:dyDescent="0.25">
      <c r="B28" s="6" t="s">
        <v>178</v>
      </c>
      <c r="C28" s="46">
        <v>4030.6</v>
      </c>
      <c r="D28" s="46">
        <v>591.6</v>
      </c>
      <c r="E28" s="28">
        <f t="shared" si="0"/>
        <v>-3439</v>
      </c>
      <c r="F28" s="28">
        <f t="shared" si="4"/>
        <v>14.67771547660398</v>
      </c>
      <c r="G28" s="46">
        <v>45590.400000000001</v>
      </c>
      <c r="H28" s="28">
        <f t="shared" si="2"/>
        <v>-44998.8</v>
      </c>
      <c r="I28" s="53"/>
    </row>
    <row r="29" spans="2:9" ht="42.75" customHeight="1" x14ac:dyDescent="0.25">
      <c r="B29" s="6" t="s">
        <v>179</v>
      </c>
      <c r="C29" s="46">
        <v>60000</v>
      </c>
      <c r="D29" s="46">
        <v>553.29999999999995</v>
      </c>
      <c r="E29" s="28">
        <f t="shared" si="0"/>
        <v>-59446.7</v>
      </c>
      <c r="F29" s="28">
        <v>0</v>
      </c>
      <c r="G29" s="46">
        <v>710.6</v>
      </c>
      <c r="H29" s="28">
        <f t="shared" si="2"/>
        <v>-157.30000000000007</v>
      </c>
      <c r="I29" s="53"/>
    </row>
    <row r="30" spans="2:9" ht="36.75" customHeight="1" x14ac:dyDescent="0.25">
      <c r="B30" s="6" t="s">
        <v>25</v>
      </c>
      <c r="C30" s="46">
        <v>40000</v>
      </c>
      <c r="D30" s="46">
        <v>9334.1</v>
      </c>
      <c r="E30" s="28">
        <f t="shared" si="0"/>
        <v>-30665.9</v>
      </c>
      <c r="F30" s="28">
        <f t="shared" ref="F30:F35" si="5">D30/C30*100</f>
        <v>23.335250000000002</v>
      </c>
      <c r="G30" s="46">
        <v>5837.1</v>
      </c>
      <c r="H30" s="28">
        <f t="shared" si="2"/>
        <v>3497</v>
      </c>
      <c r="I30" s="53"/>
    </row>
    <row r="31" spans="2:9" ht="32.25" customHeight="1" x14ac:dyDescent="0.25">
      <c r="B31" s="6" t="s">
        <v>36</v>
      </c>
      <c r="C31" s="46">
        <v>190000</v>
      </c>
      <c r="D31" s="46">
        <v>57402.400000000001</v>
      </c>
      <c r="E31" s="28">
        <f t="shared" si="0"/>
        <v>-132597.6</v>
      </c>
      <c r="F31" s="28">
        <f t="shared" si="5"/>
        <v>30.21178947368421</v>
      </c>
      <c r="G31" s="46">
        <v>23794.3</v>
      </c>
      <c r="H31" s="28">
        <f t="shared" si="2"/>
        <v>33608.100000000006</v>
      </c>
      <c r="I31" s="53"/>
    </row>
    <row r="32" spans="2:9" ht="32.25" customHeight="1" x14ac:dyDescent="0.25">
      <c r="B32" s="6" t="s">
        <v>27</v>
      </c>
      <c r="C32" s="46">
        <v>36413</v>
      </c>
      <c r="D32" s="46">
        <v>20948.3</v>
      </c>
      <c r="E32" s="28">
        <f t="shared" si="0"/>
        <v>-15464.7</v>
      </c>
      <c r="F32" s="28">
        <f t="shared" si="5"/>
        <v>57.529728393705547</v>
      </c>
      <c r="G32" s="46">
        <v>33740</v>
      </c>
      <c r="H32" s="28">
        <f t="shared" si="2"/>
        <v>-12791.7</v>
      </c>
      <c r="I32" s="53"/>
    </row>
    <row r="33" spans="2:9" ht="32.25" customHeight="1" x14ac:dyDescent="0.25">
      <c r="B33" s="6" t="s">
        <v>26</v>
      </c>
      <c r="C33" s="46">
        <v>22224</v>
      </c>
      <c r="D33" s="46">
        <v>8444.1</v>
      </c>
      <c r="E33" s="28">
        <f t="shared" si="0"/>
        <v>-13779.9</v>
      </c>
      <c r="F33" s="28">
        <f t="shared" si="5"/>
        <v>37.995410367170628</v>
      </c>
      <c r="G33" s="46">
        <v>5509.1</v>
      </c>
      <c r="H33" s="28">
        <f t="shared" si="2"/>
        <v>2935</v>
      </c>
      <c r="I33" s="53"/>
    </row>
    <row r="34" spans="2:9" ht="29.25" x14ac:dyDescent="0.25">
      <c r="B34" s="7" t="s">
        <v>21</v>
      </c>
      <c r="C34" s="47">
        <f>C35+C40+C41+C42</f>
        <v>7684314.7000000002</v>
      </c>
      <c r="D34" s="47">
        <f>D35+D40+D41+D42</f>
        <v>1023522.1999999998</v>
      </c>
      <c r="E34" s="28">
        <f t="shared" si="0"/>
        <v>-6660792.5</v>
      </c>
      <c r="F34" s="28">
        <f t="shared" si="5"/>
        <v>13.319628879853134</v>
      </c>
      <c r="G34" s="47">
        <f>G35+G40+G41+G42</f>
        <v>1061791.7</v>
      </c>
      <c r="H34" s="28">
        <f t="shared" si="2"/>
        <v>-38269.500000000116</v>
      </c>
      <c r="I34" s="53"/>
    </row>
    <row r="35" spans="2:9" ht="30" x14ac:dyDescent="0.25">
      <c r="B35" s="8" t="s">
        <v>10</v>
      </c>
      <c r="C35" s="48">
        <v>7703104.5999999996</v>
      </c>
      <c r="D35" s="48">
        <v>1042338.2</v>
      </c>
      <c r="E35" s="28">
        <f t="shared" si="0"/>
        <v>-6660766.3999999994</v>
      </c>
      <c r="F35" s="28">
        <f t="shared" si="5"/>
        <v>13.531403948480719</v>
      </c>
      <c r="G35" s="48">
        <v>1072332.3</v>
      </c>
      <c r="H35" s="28">
        <f t="shared" si="2"/>
        <v>-29994.100000000093</v>
      </c>
      <c r="I35" s="53"/>
    </row>
    <row r="36" spans="2:9" ht="15.75" x14ac:dyDescent="0.25">
      <c r="B36" s="9" t="s">
        <v>11</v>
      </c>
      <c r="C36" s="48">
        <v>0</v>
      </c>
      <c r="D36" s="48">
        <v>0</v>
      </c>
      <c r="E36" s="28">
        <f t="shared" si="0"/>
        <v>0</v>
      </c>
      <c r="F36" s="28">
        <v>0</v>
      </c>
      <c r="G36" s="48">
        <v>0</v>
      </c>
      <c r="H36" s="28">
        <f t="shared" si="2"/>
        <v>0</v>
      </c>
      <c r="I36" s="53"/>
    </row>
    <row r="37" spans="2:9" ht="15.75" x14ac:dyDescent="0.25">
      <c r="B37" s="9" t="s">
        <v>12</v>
      </c>
      <c r="C37" s="48">
        <v>4131398</v>
      </c>
      <c r="D37" s="48">
        <v>212848.2</v>
      </c>
      <c r="E37" s="28">
        <f t="shared" si="0"/>
        <v>-3918549.8</v>
      </c>
      <c r="F37" s="28">
        <f>D37/C37*100</f>
        <v>5.1519655090117196</v>
      </c>
      <c r="G37" s="48">
        <v>251556.1</v>
      </c>
      <c r="H37" s="28">
        <f t="shared" si="2"/>
        <v>-38707.899999999994</v>
      </c>
      <c r="I37" s="53"/>
    </row>
    <row r="38" spans="2:9" ht="15.75" x14ac:dyDescent="0.25">
      <c r="B38" s="9" t="s">
        <v>13</v>
      </c>
      <c r="C38" s="48">
        <v>3570654</v>
      </c>
      <c r="D38" s="48">
        <v>828570.8</v>
      </c>
      <c r="E38" s="28">
        <f t="shared" si="0"/>
        <v>-2742083.2</v>
      </c>
      <c r="F38" s="28">
        <f>D38/C38*100</f>
        <v>23.205015103675684</v>
      </c>
      <c r="G38" s="48">
        <v>820776.2</v>
      </c>
      <c r="H38" s="28">
        <f t="shared" si="2"/>
        <v>7794.6000000000931</v>
      </c>
      <c r="I38" s="53"/>
    </row>
    <row r="39" spans="2:9" ht="15.75" x14ac:dyDescent="0.25">
      <c r="B39" s="9" t="s">
        <v>14</v>
      </c>
      <c r="C39" s="48">
        <v>1052.5</v>
      </c>
      <c r="D39" s="48">
        <v>919.2</v>
      </c>
      <c r="E39" s="28">
        <f t="shared" si="0"/>
        <v>-133.29999999999995</v>
      </c>
      <c r="F39" s="28">
        <v>0</v>
      </c>
      <c r="G39" s="48">
        <v>0</v>
      </c>
      <c r="H39" s="28">
        <f t="shared" si="2"/>
        <v>919.2</v>
      </c>
      <c r="I39" s="53"/>
    </row>
    <row r="40" spans="2:9" ht="30" x14ac:dyDescent="0.25">
      <c r="B40" s="8" t="s">
        <v>15</v>
      </c>
      <c r="C40" s="48">
        <v>0</v>
      </c>
      <c r="D40" s="48">
        <v>20</v>
      </c>
      <c r="E40" s="28">
        <f t="shared" si="0"/>
        <v>20</v>
      </c>
      <c r="F40" s="28">
        <v>0</v>
      </c>
      <c r="G40" s="48">
        <v>18139.900000000001</v>
      </c>
      <c r="H40" s="28">
        <f t="shared" si="2"/>
        <v>-18119.900000000001</v>
      </c>
      <c r="I40" s="53"/>
    </row>
    <row r="41" spans="2:9" ht="22.5" customHeight="1" x14ac:dyDescent="0.25">
      <c r="B41" s="8" t="s">
        <v>16</v>
      </c>
      <c r="C41" s="48">
        <v>16727.900000000001</v>
      </c>
      <c r="D41" s="48">
        <v>16727.900000000001</v>
      </c>
      <c r="E41" s="28">
        <f t="shared" si="0"/>
        <v>0</v>
      </c>
      <c r="F41" s="28">
        <v>0</v>
      </c>
      <c r="G41" s="48">
        <v>26302.400000000001</v>
      </c>
      <c r="H41" s="28">
        <f t="shared" si="2"/>
        <v>-9574.5</v>
      </c>
      <c r="I41" s="53"/>
    </row>
    <row r="42" spans="2:9" ht="15.75" x14ac:dyDescent="0.25">
      <c r="B42" s="8" t="s">
        <v>17</v>
      </c>
      <c r="C42" s="48">
        <v>-35517.800000000003</v>
      </c>
      <c r="D42" s="48">
        <v>-35563.9</v>
      </c>
      <c r="E42" s="28">
        <f t="shared" si="0"/>
        <v>-46.099999999998545</v>
      </c>
      <c r="F42" s="28">
        <f>D42/C42*100</f>
        <v>100.12979407508347</v>
      </c>
      <c r="G42" s="48">
        <v>-54982.9</v>
      </c>
      <c r="H42" s="28">
        <f t="shared" si="2"/>
        <v>19419</v>
      </c>
    </row>
    <row r="43" spans="2:9" ht="15.75" x14ac:dyDescent="0.25">
      <c r="C43" s="45"/>
      <c r="D43" s="45"/>
      <c r="E43" s="45"/>
      <c r="F43" s="45"/>
      <c r="G43" s="3"/>
      <c r="H43" s="45"/>
    </row>
  </sheetData>
  <mergeCells count="2">
    <mergeCell ref="B1:H1"/>
    <mergeCell ref="B2:H2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workbookViewId="0">
      <selection activeCell="J6" sqref="J6"/>
    </sheetView>
  </sheetViews>
  <sheetFormatPr defaultRowHeight="15" x14ac:dyDescent="0.25"/>
  <cols>
    <col min="2" max="2" width="44.28515625" customWidth="1"/>
    <col min="3" max="3" width="17" customWidth="1"/>
    <col min="4" max="4" width="16.42578125" style="39" customWidth="1"/>
    <col min="5" max="5" width="18.140625" customWidth="1"/>
    <col min="6" max="6" width="13.42578125" customWidth="1"/>
    <col min="7" max="7" width="18.140625" style="39" customWidth="1"/>
    <col min="8" max="8" width="16.42578125" style="39" customWidth="1"/>
    <col min="9" max="9" width="17.42578125" customWidth="1"/>
    <col min="10" max="10" width="15.7109375" customWidth="1"/>
  </cols>
  <sheetData>
    <row r="1" spans="2:10" x14ac:dyDescent="0.25">
      <c r="B1" s="35"/>
    </row>
    <row r="2" spans="2:10" ht="102.75" customHeight="1" x14ac:dyDescent="0.25">
      <c r="B2" s="56" t="s">
        <v>176</v>
      </c>
      <c r="C2" s="56"/>
      <c r="D2" s="56"/>
      <c r="E2" s="56"/>
      <c r="F2" s="56"/>
      <c r="G2" s="56"/>
      <c r="H2" s="56"/>
      <c r="I2" s="56"/>
      <c r="J2" s="56"/>
    </row>
    <row r="3" spans="2:10" s="39" customFormat="1" ht="20.25" x14ac:dyDescent="0.3">
      <c r="B3" s="40"/>
      <c r="C3" s="40"/>
      <c r="D3" s="50"/>
      <c r="E3" s="40"/>
      <c r="F3" s="40"/>
      <c r="G3" s="50"/>
      <c r="H3" s="50"/>
      <c r="I3" s="40"/>
      <c r="J3" s="43" t="s">
        <v>19</v>
      </c>
    </row>
    <row r="4" spans="2:10" ht="63" x14ac:dyDescent="0.25">
      <c r="B4" s="10" t="s">
        <v>0</v>
      </c>
      <c r="C4" s="10" t="s">
        <v>166</v>
      </c>
      <c r="D4" s="16" t="s">
        <v>168</v>
      </c>
      <c r="E4" s="10" t="s">
        <v>164</v>
      </c>
      <c r="F4" s="10" t="s">
        <v>35</v>
      </c>
      <c r="G4" s="16" t="s">
        <v>172</v>
      </c>
      <c r="H4" s="16" t="s">
        <v>169</v>
      </c>
      <c r="I4" s="16" t="s">
        <v>156</v>
      </c>
      <c r="J4" s="10" t="s">
        <v>170</v>
      </c>
    </row>
    <row r="5" spans="2:10" ht="15.75" x14ac:dyDescent="0.25">
      <c r="B5" s="10">
        <v>1</v>
      </c>
      <c r="C5" s="10">
        <v>2</v>
      </c>
      <c r="D5" s="16">
        <v>3</v>
      </c>
      <c r="E5" s="10">
        <v>4</v>
      </c>
      <c r="F5" s="10">
        <v>5</v>
      </c>
      <c r="G5" s="16">
        <v>6</v>
      </c>
      <c r="H5" s="16">
        <v>7</v>
      </c>
      <c r="I5" s="16">
        <v>8</v>
      </c>
      <c r="J5" s="10">
        <v>9</v>
      </c>
    </row>
    <row r="6" spans="2:10" ht="31.5" x14ac:dyDescent="0.25">
      <c r="B6" s="12" t="s">
        <v>38</v>
      </c>
      <c r="C6" s="13">
        <v>7872000</v>
      </c>
      <c r="D6" s="41">
        <v>7872000</v>
      </c>
      <c r="E6" s="13">
        <v>1502620</v>
      </c>
      <c r="F6" s="14">
        <f>E6/C6*100</f>
        <v>19.088160569105693</v>
      </c>
      <c r="G6" s="41">
        <f>C6-E6</f>
        <v>6369380</v>
      </c>
      <c r="H6" s="41">
        <f>D6-E6</f>
        <v>6369380</v>
      </c>
      <c r="I6" s="41">
        <v>670968</v>
      </c>
      <c r="J6" s="13">
        <f>E6-I6</f>
        <v>831652</v>
      </c>
    </row>
    <row r="7" spans="2:10" ht="31.5" x14ac:dyDescent="0.25">
      <c r="B7" s="12" t="s">
        <v>161</v>
      </c>
      <c r="C7" s="24">
        <v>706377306.52999997</v>
      </c>
      <c r="D7" s="41">
        <v>706377306.52999997</v>
      </c>
      <c r="E7" s="13">
        <v>139212064.09</v>
      </c>
      <c r="F7" s="31">
        <f t="shared" ref="F7:F28" si="0">E7/C7*100</f>
        <v>19.70789021717923</v>
      </c>
      <c r="G7" s="41">
        <f t="shared" ref="G7:G24" si="1">C7-E7</f>
        <v>567165242.43999994</v>
      </c>
      <c r="H7" s="41">
        <f t="shared" ref="H7:H24" si="2">D7-E7</f>
        <v>567165242.43999994</v>
      </c>
      <c r="I7" s="41">
        <v>130330548.15000001</v>
      </c>
      <c r="J7" s="41">
        <f t="shared" ref="J7:J28" si="3">E7-I7</f>
        <v>8881515.9399999976</v>
      </c>
    </row>
    <row r="8" spans="2:10" ht="15.75" x14ac:dyDescent="0.25">
      <c r="B8" s="12" t="s">
        <v>39</v>
      </c>
      <c r="C8" s="24">
        <v>4941893198.6700001</v>
      </c>
      <c r="D8" s="41">
        <v>4950069198.6700001</v>
      </c>
      <c r="E8" s="24">
        <v>1036463261.3099999</v>
      </c>
      <c r="F8" s="31">
        <f t="shared" si="0"/>
        <v>20.973000015235879</v>
      </c>
      <c r="G8" s="41">
        <f t="shared" si="1"/>
        <v>3905429937.3600001</v>
      </c>
      <c r="H8" s="41">
        <f t="shared" si="2"/>
        <v>3913605937.3600001</v>
      </c>
      <c r="I8" s="41">
        <v>1029242625.15</v>
      </c>
      <c r="J8" s="41">
        <f t="shared" si="3"/>
        <v>7220636.1599999666</v>
      </c>
    </row>
    <row r="9" spans="2:10" ht="31.5" x14ac:dyDescent="0.25">
      <c r="B9" s="12" t="s">
        <v>40</v>
      </c>
      <c r="C9" s="24">
        <v>53933100</v>
      </c>
      <c r="D9" s="41">
        <v>53933100</v>
      </c>
      <c r="E9" s="13">
        <v>3841474.97</v>
      </c>
      <c r="F9" s="31">
        <f t="shared" si="0"/>
        <v>7.1226667297077313</v>
      </c>
      <c r="G9" s="41">
        <f t="shared" si="1"/>
        <v>50091625.030000001</v>
      </c>
      <c r="H9" s="41">
        <f t="shared" si="2"/>
        <v>50091625.030000001</v>
      </c>
      <c r="I9" s="41">
        <v>4610119.76</v>
      </c>
      <c r="J9" s="41">
        <f t="shared" si="3"/>
        <v>-768644.78999999957</v>
      </c>
    </row>
    <row r="10" spans="2:10" ht="15.75" x14ac:dyDescent="0.25">
      <c r="B10" s="12" t="s">
        <v>41</v>
      </c>
      <c r="C10" s="24">
        <v>620502490</v>
      </c>
      <c r="D10" s="41">
        <v>620502490</v>
      </c>
      <c r="E10" s="13">
        <v>127800296.66</v>
      </c>
      <c r="F10" s="31">
        <f t="shared" si="0"/>
        <v>20.596258471098157</v>
      </c>
      <c r="G10" s="41">
        <f t="shared" si="1"/>
        <v>492702193.34000003</v>
      </c>
      <c r="H10" s="41">
        <f t="shared" si="2"/>
        <v>492702193.34000003</v>
      </c>
      <c r="I10" s="41">
        <v>85518097.519999996</v>
      </c>
      <c r="J10" s="41">
        <f t="shared" si="3"/>
        <v>42282199.140000001</v>
      </c>
    </row>
    <row r="11" spans="2:10" ht="31.5" x14ac:dyDescent="0.25">
      <c r="B11" s="12" t="s">
        <v>42</v>
      </c>
      <c r="C11" s="24">
        <v>21692417.969999999</v>
      </c>
      <c r="D11" s="41">
        <v>21692417.969999999</v>
      </c>
      <c r="E11" s="13">
        <v>1121370.2</v>
      </c>
      <c r="F11" s="31">
        <f t="shared" si="0"/>
        <v>5.1694108123438482</v>
      </c>
      <c r="G11" s="41">
        <f t="shared" si="1"/>
        <v>20571047.77</v>
      </c>
      <c r="H11" s="41">
        <f t="shared" si="2"/>
        <v>20571047.77</v>
      </c>
      <c r="I11" s="41">
        <v>809839.65</v>
      </c>
      <c r="J11" s="41">
        <f t="shared" si="3"/>
        <v>311530.54999999993</v>
      </c>
    </row>
    <row r="12" spans="2:10" ht="31.5" x14ac:dyDescent="0.25">
      <c r="B12" s="12" t="s">
        <v>43</v>
      </c>
      <c r="C12" s="24">
        <v>847171636.23000002</v>
      </c>
      <c r="D12" s="41">
        <v>847171636.23000002</v>
      </c>
      <c r="E12" s="13">
        <v>1136364</v>
      </c>
      <c r="F12" s="31">
        <f t="shared" si="0"/>
        <v>0.13413621884898499</v>
      </c>
      <c r="G12" s="41">
        <f t="shared" si="1"/>
        <v>846035272.23000002</v>
      </c>
      <c r="H12" s="41">
        <f t="shared" si="2"/>
        <v>846035272.23000002</v>
      </c>
      <c r="I12" s="41">
        <v>0</v>
      </c>
      <c r="J12" s="41">
        <f t="shared" si="3"/>
        <v>1136364</v>
      </c>
    </row>
    <row r="13" spans="2:10" ht="47.25" x14ac:dyDescent="0.25">
      <c r="B13" s="12" t="s">
        <v>44</v>
      </c>
      <c r="C13" s="13">
        <v>174791293.38999999</v>
      </c>
      <c r="D13" s="41">
        <v>174791293.38999999</v>
      </c>
      <c r="E13" s="13">
        <v>33027261.129999999</v>
      </c>
      <c r="F13" s="31">
        <f t="shared" si="0"/>
        <v>18.895255301022633</v>
      </c>
      <c r="G13" s="41">
        <f t="shared" si="1"/>
        <v>141764032.25999999</v>
      </c>
      <c r="H13" s="41">
        <f t="shared" si="2"/>
        <v>141764032.25999999</v>
      </c>
      <c r="I13" s="41">
        <v>25046602.640000001</v>
      </c>
      <c r="J13" s="41">
        <f t="shared" si="3"/>
        <v>7980658.4899999984</v>
      </c>
    </row>
    <row r="14" spans="2:10" ht="15.75" x14ac:dyDescent="0.25">
      <c r="B14" s="12" t="s">
        <v>45</v>
      </c>
      <c r="C14" s="13">
        <v>104250060.8</v>
      </c>
      <c r="D14" s="41">
        <v>104250060.8</v>
      </c>
      <c r="E14" s="13">
        <v>20386361.52</v>
      </c>
      <c r="F14" s="31">
        <f t="shared" si="0"/>
        <v>19.555251444035608</v>
      </c>
      <c r="G14" s="41">
        <f t="shared" si="1"/>
        <v>83863699.280000001</v>
      </c>
      <c r="H14" s="41">
        <f t="shared" si="2"/>
        <v>83863699.280000001</v>
      </c>
      <c r="I14" s="41">
        <v>22817585.129999999</v>
      </c>
      <c r="J14" s="41">
        <f t="shared" si="3"/>
        <v>-2431223.6099999994</v>
      </c>
    </row>
    <row r="15" spans="2:10" ht="63" x14ac:dyDescent="0.25">
      <c r="B15" s="12" t="s">
        <v>162</v>
      </c>
      <c r="C15" s="13">
        <v>726402570.60000002</v>
      </c>
      <c r="D15" s="41">
        <v>1101474300.5999999</v>
      </c>
      <c r="E15" s="13">
        <v>25016898.760000002</v>
      </c>
      <c r="F15" s="31">
        <f t="shared" si="0"/>
        <v>3.4439441395886492</v>
      </c>
      <c r="G15" s="41">
        <f t="shared" si="1"/>
        <v>701385671.84000003</v>
      </c>
      <c r="H15" s="41">
        <f t="shared" si="2"/>
        <v>1076457401.8399999</v>
      </c>
      <c r="I15" s="41">
        <v>73953.899999999994</v>
      </c>
      <c r="J15" s="41">
        <f t="shared" si="3"/>
        <v>24942944.860000003</v>
      </c>
    </row>
    <row r="16" spans="2:10" ht="31.5" x14ac:dyDescent="0.25">
      <c r="B16" s="12" t="s">
        <v>46</v>
      </c>
      <c r="C16" s="13">
        <v>1098843</v>
      </c>
      <c r="D16" s="41">
        <v>1098843</v>
      </c>
      <c r="E16" s="13">
        <v>0</v>
      </c>
      <c r="F16" s="31">
        <f t="shared" si="0"/>
        <v>0</v>
      </c>
      <c r="G16" s="41">
        <f t="shared" si="1"/>
        <v>1098843</v>
      </c>
      <c r="H16" s="41">
        <f t="shared" si="2"/>
        <v>1098843</v>
      </c>
      <c r="I16" s="41">
        <v>0</v>
      </c>
      <c r="J16" s="41">
        <f t="shared" si="3"/>
        <v>0</v>
      </c>
    </row>
    <row r="17" spans="2:10" ht="47.25" x14ac:dyDescent="0.25">
      <c r="B17" s="12" t="s">
        <v>47</v>
      </c>
      <c r="C17" s="13">
        <v>1178728526.77</v>
      </c>
      <c r="D17" s="41">
        <v>1116810045.3099999</v>
      </c>
      <c r="E17" s="13">
        <v>190433284.97999999</v>
      </c>
      <c r="F17" s="31">
        <f t="shared" si="0"/>
        <v>16.155822197824723</v>
      </c>
      <c r="G17" s="41">
        <f t="shared" si="1"/>
        <v>988295241.78999996</v>
      </c>
      <c r="H17" s="41">
        <f t="shared" si="2"/>
        <v>926376760.32999992</v>
      </c>
      <c r="I17" s="41">
        <v>209856865.47999999</v>
      </c>
      <c r="J17" s="41">
        <f t="shared" si="3"/>
        <v>-19423580.5</v>
      </c>
    </row>
    <row r="18" spans="2:10" ht="78.75" x14ac:dyDescent="0.25">
      <c r="B18" s="12" t="s">
        <v>48</v>
      </c>
      <c r="C18" s="13">
        <v>92760078</v>
      </c>
      <c r="D18" s="41">
        <v>92760078</v>
      </c>
      <c r="E18" s="13">
        <v>11906409</v>
      </c>
      <c r="F18" s="31">
        <f t="shared" si="0"/>
        <v>12.835703954453336</v>
      </c>
      <c r="G18" s="41">
        <f t="shared" si="1"/>
        <v>80853669</v>
      </c>
      <c r="H18" s="41">
        <f t="shared" si="2"/>
        <v>80853669</v>
      </c>
      <c r="I18" s="41">
        <v>8905898.2200000007</v>
      </c>
      <c r="J18" s="41">
        <f t="shared" si="3"/>
        <v>3000510.7799999993</v>
      </c>
    </row>
    <row r="19" spans="2:10" ht="47.25" x14ac:dyDescent="0.25">
      <c r="B19" s="12" t="s">
        <v>49</v>
      </c>
      <c r="C19" s="13">
        <v>490195433.74000001</v>
      </c>
      <c r="D19" s="41">
        <v>490195433.74000001</v>
      </c>
      <c r="E19" s="13">
        <v>131640269.61</v>
      </c>
      <c r="F19" s="31">
        <f t="shared" si="0"/>
        <v>26.854650318881202</v>
      </c>
      <c r="G19" s="41">
        <f t="shared" si="1"/>
        <v>358555164.13</v>
      </c>
      <c r="H19" s="41">
        <f t="shared" si="2"/>
        <v>358555164.13</v>
      </c>
      <c r="I19" s="41">
        <v>112648404.25</v>
      </c>
      <c r="J19" s="41">
        <f t="shared" si="3"/>
        <v>18991865.359999999</v>
      </c>
    </row>
    <row r="20" spans="2:10" ht="31.5" x14ac:dyDescent="0.25">
      <c r="B20" s="12" t="s">
        <v>50</v>
      </c>
      <c r="C20" s="13">
        <v>172318050</v>
      </c>
      <c r="D20" s="41">
        <v>172318050</v>
      </c>
      <c r="E20" s="13">
        <v>43048172.359999999</v>
      </c>
      <c r="F20" s="31">
        <f t="shared" si="0"/>
        <v>24.981812619165549</v>
      </c>
      <c r="G20" s="41">
        <f t="shared" si="1"/>
        <v>129269877.64</v>
      </c>
      <c r="H20" s="41">
        <f t="shared" si="2"/>
        <v>129269877.64</v>
      </c>
      <c r="I20" s="41">
        <v>36455732.640000001</v>
      </c>
      <c r="J20" s="41">
        <f t="shared" si="3"/>
        <v>6592439.7199999988</v>
      </c>
    </row>
    <row r="21" spans="2:10" ht="31.5" x14ac:dyDescent="0.25">
      <c r="B21" s="12" t="s">
        <v>51</v>
      </c>
      <c r="C21" s="13"/>
      <c r="D21" s="41"/>
      <c r="E21" s="13"/>
      <c r="F21" s="31" t="e">
        <f t="shared" si="0"/>
        <v>#DIV/0!</v>
      </c>
      <c r="G21" s="41">
        <f t="shared" si="1"/>
        <v>0</v>
      </c>
      <c r="H21" s="41">
        <f t="shared" si="2"/>
        <v>0</v>
      </c>
      <c r="I21" s="41">
        <v>869020.49</v>
      </c>
      <c r="J21" s="41">
        <f t="shared" si="3"/>
        <v>-869020.49</v>
      </c>
    </row>
    <row r="22" spans="2:10" ht="47.25" x14ac:dyDescent="0.25">
      <c r="B22" s="12" t="s">
        <v>52</v>
      </c>
      <c r="C22" s="13">
        <v>2093077349.8</v>
      </c>
      <c r="D22" s="41">
        <v>2092567349.8</v>
      </c>
      <c r="E22" s="13">
        <v>220092430.65000001</v>
      </c>
      <c r="F22" s="31">
        <f t="shared" si="0"/>
        <v>10.515255476393671</v>
      </c>
      <c r="G22" s="41">
        <f t="shared" si="1"/>
        <v>1872984919.1499999</v>
      </c>
      <c r="H22" s="41">
        <f t="shared" si="2"/>
        <v>1872474919.1499999</v>
      </c>
      <c r="I22" s="41">
        <v>159821824.28999999</v>
      </c>
      <c r="J22" s="41">
        <f t="shared" si="3"/>
        <v>60270606.360000014</v>
      </c>
    </row>
    <row r="23" spans="2:10" ht="47.25" x14ac:dyDescent="0.25">
      <c r="B23" s="12" t="s">
        <v>53</v>
      </c>
      <c r="C23" s="13">
        <v>689095896.13</v>
      </c>
      <c r="D23" s="41">
        <v>689095896.13</v>
      </c>
      <c r="E23" s="13">
        <v>9371377.5</v>
      </c>
      <c r="F23" s="31">
        <f t="shared" si="0"/>
        <v>1.3599525918860009</v>
      </c>
      <c r="G23" s="41">
        <f t="shared" si="1"/>
        <v>679724518.63</v>
      </c>
      <c r="H23" s="41">
        <f t="shared" si="2"/>
        <v>679724518.63</v>
      </c>
      <c r="I23" s="41">
        <v>8277696.5</v>
      </c>
      <c r="J23" s="41">
        <f t="shared" si="3"/>
        <v>1093681</v>
      </c>
    </row>
    <row r="24" spans="2:10" ht="31.5" x14ac:dyDescent="0.25">
      <c r="B24" s="12" t="s">
        <v>54</v>
      </c>
      <c r="C24" s="13">
        <v>1966161020.99</v>
      </c>
      <c r="D24" s="41">
        <v>1964912502.45</v>
      </c>
      <c r="E24" s="13">
        <v>222846347.22</v>
      </c>
      <c r="F24" s="31">
        <f t="shared" si="0"/>
        <v>11.334084281041873</v>
      </c>
      <c r="G24" s="41">
        <f t="shared" si="1"/>
        <v>1743314673.77</v>
      </c>
      <c r="H24" s="41">
        <f t="shared" si="2"/>
        <v>1742066155.23</v>
      </c>
      <c r="I24" s="41">
        <v>174309959.68000001</v>
      </c>
      <c r="J24" s="41">
        <f t="shared" si="3"/>
        <v>48536387.539999992</v>
      </c>
    </row>
    <row r="25" spans="2:10" ht="15.75" x14ac:dyDescent="0.25">
      <c r="B25" s="17" t="s">
        <v>55</v>
      </c>
      <c r="C25" s="23">
        <f>SUM(C6:C24)</f>
        <v>14888321272.619999</v>
      </c>
      <c r="D25" s="23">
        <f>SUM(D6:D24)</f>
        <v>15207892002.619999</v>
      </c>
      <c r="E25" s="23">
        <f>SUM(E6:E24)</f>
        <v>2218846263.96</v>
      </c>
      <c r="F25" s="32">
        <f t="shared" si="0"/>
        <v>14.903266952201754</v>
      </c>
      <c r="G25" s="23">
        <f t="shared" ref="G25:H25" si="4">SUM(G6:G24)</f>
        <v>12669475008.66</v>
      </c>
      <c r="H25" s="23">
        <f t="shared" si="4"/>
        <v>12989045738.659998</v>
      </c>
      <c r="I25" s="23">
        <f>SUM(I6:I24)</f>
        <v>2010265741.4500005</v>
      </c>
      <c r="J25" s="23">
        <f t="shared" si="3"/>
        <v>208580522.50999951</v>
      </c>
    </row>
    <row r="26" spans="2:10" ht="47.25" x14ac:dyDescent="0.25">
      <c r="B26" s="12" t="s">
        <v>56</v>
      </c>
      <c r="C26" s="13">
        <v>10610590</v>
      </c>
      <c r="D26" s="41">
        <v>10610590</v>
      </c>
      <c r="E26" s="13">
        <v>3174508.43</v>
      </c>
      <c r="F26" s="31">
        <f t="shared" si="0"/>
        <v>29.91830265800488</v>
      </c>
      <c r="G26" s="41">
        <f>C26-E26</f>
        <v>7436081.5700000003</v>
      </c>
      <c r="H26" s="41">
        <f t="shared" ref="H26:H27" si="5">D26-E26</f>
        <v>7436081.5700000003</v>
      </c>
      <c r="I26" s="41">
        <v>2752917.07</v>
      </c>
      <c r="J26" s="41">
        <f t="shared" si="3"/>
        <v>421591.36000000034</v>
      </c>
    </row>
    <row r="27" spans="2:10" ht="15.75" x14ac:dyDescent="0.25">
      <c r="B27" s="12" t="s">
        <v>57</v>
      </c>
      <c r="C27" s="13">
        <v>9608506.1199999992</v>
      </c>
      <c r="D27" s="41">
        <v>10648506.119999999</v>
      </c>
      <c r="E27" s="13">
        <v>1571184.36</v>
      </c>
      <c r="F27" s="31">
        <f t="shared" si="0"/>
        <v>16.352014978994468</v>
      </c>
      <c r="G27" s="41">
        <f>C27-E27</f>
        <v>8037321.7599999988</v>
      </c>
      <c r="H27" s="41">
        <f t="shared" si="5"/>
        <v>9077321.7599999998</v>
      </c>
      <c r="I27" s="41">
        <v>3660381.13</v>
      </c>
      <c r="J27" s="41">
        <f t="shared" si="3"/>
        <v>-2089196.7699999998</v>
      </c>
    </row>
    <row r="28" spans="2:10" ht="15.75" x14ac:dyDescent="0.25">
      <c r="B28" s="11" t="s">
        <v>58</v>
      </c>
      <c r="C28" s="23">
        <f>C25+C26+C27</f>
        <v>14908540368.74</v>
      </c>
      <c r="D28" s="23">
        <f>D25+D26+D27</f>
        <v>15229151098.74</v>
      </c>
      <c r="E28" s="23">
        <f>E25+E26+E27</f>
        <v>2223591956.75</v>
      </c>
      <c r="F28" s="32">
        <f t="shared" si="0"/>
        <v>14.914887049656409</v>
      </c>
      <c r="G28" s="23">
        <f t="shared" ref="G28:H28" si="6">G25+G26+G27</f>
        <v>12684948411.99</v>
      </c>
      <c r="H28" s="23">
        <f t="shared" si="6"/>
        <v>13005559141.989998</v>
      </c>
      <c r="I28" s="23">
        <f>I25+I26+I27</f>
        <v>2016679039.6500006</v>
      </c>
      <c r="J28" s="23">
        <f t="shared" si="3"/>
        <v>206912917.09999943</v>
      </c>
    </row>
    <row r="29" spans="2:10" x14ac:dyDescent="0.25">
      <c r="I29" s="34"/>
    </row>
    <row r="30" spans="2:10" x14ac:dyDescent="0.25">
      <c r="C30" s="36"/>
      <c r="D30" s="36"/>
      <c r="E30" s="36"/>
      <c r="F30" s="33"/>
      <c r="G30" s="33"/>
      <c r="H30" s="33"/>
      <c r="I30" s="34"/>
    </row>
    <row r="31" spans="2:10" x14ac:dyDescent="0.25">
      <c r="C31" s="37"/>
      <c r="D31" s="37"/>
      <c r="E31" s="37"/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topLeftCell="A25" workbookViewId="0">
      <selection activeCell="K4" sqref="K4"/>
    </sheetView>
  </sheetViews>
  <sheetFormatPr defaultRowHeight="15" x14ac:dyDescent="0.25"/>
  <cols>
    <col min="2" max="2" width="49.85546875" customWidth="1"/>
    <col min="3" max="3" width="11.42578125" customWidth="1"/>
    <col min="4" max="4" width="16.85546875" customWidth="1"/>
    <col min="5" max="5" width="16.85546875" style="39" customWidth="1"/>
    <col min="6" max="6" width="16.85546875" customWidth="1"/>
    <col min="7" max="7" width="12.5703125" customWidth="1"/>
    <col min="8" max="9" width="16.85546875" style="39" customWidth="1"/>
    <col min="10" max="11" width="16.85546875" customWidth="1"/>
  </cols>
  <sheetData>
    <row r="2" spans="2:11" ht="86.25" customHeight="1" x14ac:dyDescent="0.3">
      <c r="B2" s="57" t="s">
        <v>171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20.25" x14ac:dyDescent="0.3">
      <c r="B3" s="21"/>
      <c r="C3" s="21"/>
      <c r="D3" s="25"/>
      <c r="E3" s="49"/>
      <c r="F3" s="25"/>
      <c r="G3" s="25"/>
      <c r="H3" s="49"/>
      <c r="I3" s="49"/>
      <c r="J3" s="25"/>
      <c r="K3" s="26" t="s">
        <v>155</v>
      </c>
    </row>
    <row r="4" spans="2:11" ht="63" x14ac:dyDescent="0.25">
      <c r="B4" s="16" t="s">
        <v>0</v>
      </c>
      <c r="C4" s="18" t="s">
        <v>59</v>
      </c>
      <c r="D4" s="22" t="s">
        <v>166</v>
      </c>
      <c r="E4" s="22" t="s">
        <v>168</v>
      </c>
      <c r="F4" s="22" t="s">
        <v>164</v>
      </c>
      <c r="G4" s="22" t="s">
        <v>35</v>
      </c>
      <c r="H4" s="51" t="s">
        <v>173</v>
      </c>
      <c r="I4" s="52" t="s">
        <v>174</v>
      </c>
      <c r="J4" s="22" t="s">
        <v>156</v>
      </c>
      <c r="K4" s="22" t="s">
        <v>175</v>
      </c>
    </row>
    <row r="5" spans="2:11" ht="15.75" x14ac:dyDescent="0.25">
      <c r="B5" s="16">
        <v>1</v>
      </c>
      <c r="C5" s="18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</row>
    <row r="6" spans="2:11" ht="15.75" x14ac:dyDescent="0.25">
      <c r="B6" s="17" t="s">
        <v>60</v>
      </c>
      <c r="C6" s="19" t="s">
        <v>61</v>
      </c>
      <c r="D6" s="27">
        <f>SUM(D7:D11)</f>
        <v>1317077697.8</v>
      </c>
      <c r="E6" s="42">
        <f>SUM(E7:E11)</f>
        <v>1254485697.8</v>
      </c>
      <c r="F6" s="42">
        <f>SUM(F7:F11)</f>
        <v>237223197.51999998</v>
      </c>
      <c r="G6" s="28">
        <f>F6/D6*100</f>
        <v>18.011329013941186</v>
      </c>
      <c r="H6" s="42">
        <f t="shared" ref="H6:I6" si="0">SUM(H7:H11)</f>
        <v>1079854500.2800002</v>
      </c>
      <c r="I6" s="42">
        <f t="shared" si="0"/>
        <v>1254485601.1864519</v>
      </c>
      <c r="J6" s="42">
        <f>SUM(J7:J11)</f>
        <v>253227983.71000001</v>
      </c>
      <c r="K6" s="27">
        <f>F6-J6</f>
        <v>-16004786.190000027</v>
      </c>
    </row>
    <row r="7" spans="2:11" ht="47.25" x14ac:dyDescent="0.25">
      <c r="B7" s="20" t="s">
        <v>62</v>
      </c>
      <c r="C7" s="18" t="s">
        <v>63</v>
      </c>
      <c r="D7" s="38">
        <v>3124500</v>
      </c>
      <c r="E7" s="38">
        <v>3124500</v>
      </c>
      <c r="F7" s="38">
        <v>1112783.32</v>
      </c>
      <c r="G7" s="30">
        <f t="shared" ref="G7:G55" si="1">F7/D7*100</f>
        <v>35.614764602336372</v>
      </c>
      <c r="H7" s="38">
        <f>D7-F7</f>
        <v>2011716.68</v>
      </c>
      <c r="I7" s="38">
        <f>E7-G7</f>
        <v>3124464.3852353976</v>
      </c>
      <c r="J7" s="38">
        <v>565736.21</v>
      </c>
      <c r="K7" s="38">
        <f>F7-J7</f>
        <v>547047.1100000001</v>
      </c>
    </row>
    <row r="8" spans="2:11" ht="63" x14ac:dyDescent="0.25">
      <c r="B8" s="20" t="s">
        <v>64</v>
      </c>
      <c r="C8" s="18" t="s">
        <v>65</v>
      </c>
      <c r="D8" s="38">
        <v>390389393.17000002</v>
      </c>
      <c r="E8" s="38">
        <v>387845524.67000002</v>
      </c>
      <c r="F8" s="38">
        <v>68770718.640000001</v>
      </c>
      <c r="G8" s="30">
        <f t="shared" si="1"/>
        <v>17.615929080853103</v>
      </c>
      <c r="H8" s="38">
        <f t="shared" ref="H8:I11" si="2">D8-F8</f>
        <v>321618674.53000003</v>
      </c>
      <c r="I8" s="38">
        <f t="shared" si="2"/>
        <v>387845507.05407095</v>
      </c>
      <c r="J8" s="38">
        <v>72814517.629999995</v>
      </c>
      <c r="K8" s="38">
        <f t="shared" ref="K8:K55" si="3">F8-J8</f>
        <v>-4043798.9899999946</v>
      </c>
    </row>
    <row r="9" spans="2:11" ht="47.25" x14ac:dyDescent="0.25">
      <c r="B9" s="20" t="s">
        <v>66</v>
      </c>
      <c r="C9" s="18" t="s">
        <v>67</v>
      </c>
      <c r="D9" s="38">
        <v>40829824.640000001</v>
      </c>
      <c r="E9" s="38">
        <v>40829824.640000001</v>
      </c>
      <c r="F9" s="38">
        <v>10439425.52</v>
      </c>
      <c r="G9" s="30">
        <f t="shared" si="1"/>
        <v>25.568137046987815</v>
      </c>
      <c r="H9" s="38">
        <f t="shared" si="2"/>
        <v>30390399.120000001</v>
      </c>
      <c r="I9" s="38">
        <f t="shared" si="2"/>
        <v>40829799.071862951</v>
      </c>
      <c r="J9" s="38">
        <v>8695305.5399999991</v>
      </c>
      <c r="K9" s="38">
        <f t="shared" si="3"/>
        <v>1744119.9800000004</v>
      </c>
    </row>
    <row r="10" spans="2:11" ht="15.75" x14ac:dyDescent="0.25">
      <c r="B10" s="20" t="s">
        <v>68</v>
      </c>
      <c r="C10" s="18" t="s">
        <v>69</v>
      </c>
      <c r="D10" s="38">
        <v>2000000</v>
      </c>
      <c r="E10" s="38">
        <v>2000000</v>
      </c>
      <c r="F10" s="38">
        <v>0</v>
      </c>
      <c r="G10" s="30">
        <f t="shared" si="1"/>
        <v>0</v>
      </c>
      <c r="H10" s="38">
        <f t="shared" si="2"/>
        <v>2000000</v>
      </c>
      <c r="I10" s="38">
        <f t="shared" si="2"/>
        <v>2000000</v>
      </c>
      <c r="J10" s="38">
        <v>0</v>
      </c>
      <c r="K10" s="38">
        <f t="shared" si="3"/>
        <v>0</v>
      </c>
    </row>
    <row r="11" spans="2:11" ht="15.75" x14ac:dyDescent="0.25">
      <c r="B11" s="20" t="s">
        <v>70</v>
      </c>
      <c r="C11" s="18" t="s">
        <v>71</v>
      </c>
      <c r="D11" s="38">
        <v>880733979.99000001</v>
      </c>
      <c r="E11" s="38">
        <v>820685848.49000001</v>
      </c>
      <c r="F11" s="38">
        <v>156900270.03999999</v>
      </c>
      <c r="G11" s="30">
        <f t="shared" si="1"/>
        <v>17.814717452116639</v>
      </c>
      <c r="H11" s="38">
        <f t="shared" si="2"/>
        <v>723833709.95000005</v>
      </c>
      <c r="I11" s="38">
        <f t="shared" si="2"/>
        <v>820685830.6752826</v>
      </c>
      <c r="J11" s="38">
        <v>171152424.33000001</v>
      </c>
      <c r="K11" s="38">
        <f t="shared" si="3"/>
        <v>-14252154.290000021</v>
      </c>
    </row>
    <row r="12" spans="2:11" ht="15.75" x14ac:dyDescent="0.25">
      <c r="B12" s="17" t="s">
        <v>72</v>
      </c>
      <c r="C12" s="19" t="s">
        <v>73</v>
      </c>
      <c r="D12" s="27">
        <f>D13</f>
        <v>65000</v>
      </c>
      <c r="E12" s="42">
        <f>E13</f>
        <v>65000</v>
      </c>
      <c r="F12" s="27">
        <v>0</v>
      </c>
      <c r="G12" s="28">
        <f t="shared" si="1"/>
        <v>0</v>
      </c>
      <c r="H12" s="42">
        <v>0</v>
      </c>
      <c r="I12" s="42">
        <v>0</v>
      </c>
      <c r="J12" s="42">
        <v>0</v>
      </c>
      <c r="K12" s="42">
        <f t="shared" si="3"/>
        <v>0</v>
      </c>
    </row>
    <row r="13" spans="2:11" ht="15.75" x14ac:dyDescent="0.25">
      <c r="B13" s="20" t="s">
        <v>74</v>
      </c>
      <c r="C13" s="18" t="s">
        <v>75</v>
      </c>
      <c r="D13" s="29">
        <v>65000</v>
      </c>
      <c r="E13" s="38">
        <v>65000</v>
      </c>
      <c r="F13" s="29">
        <v>0</v>
      </c>
      <c r="G13" s="30">
        <f t="shared" si="1"/>
        <v>0</v>
      </c>
      <c r="H13" s="38">
        <f t="shared" ref="H13:I54" si="4">D13-F13</f>
        <v>65000</v>
      </c>
      <c r="I13" s="38">
        <f t="shared" si="4"/>
        <v>65000</v>
      </c>
      <c r="J13" s="38">
        <v>0</v>
      </c>
      <c r="K13" s="38">
        <f t="shared" si="3"/>
        <v>0</v>
      </c>
    </row>
    <row r="14" spans="2:11" ht="31.5" x14ac:dyDescent="0.25">
      <c r="B14" s="17" t="s">
        <v>76</v>
      </c>
      <c r="C14" s="19" t="s">
        <v>77</v>
      </c>
      <c r="D14" s="27">
        <f>D15+D16+D17</f>
        <v>122663828.73</v>
      </c>
      <c r="E14" s="42">
        <f>E15+E16+E17</f>
        <v>122663828.73</v>
      </c>
      <c r="F14" s="42">
        <f>F15+F16+F17</f>
        <v>26535565.07</v>
      </c>
      <c r="G14" s="28">
        <f t="shared" si="1"/>
        <v>21.632754614572185</v>
      </c>
      <c r="H14" s="42">
        <f t="shared" ref="H14:I14" si="5">H15+H16+H17</f>
        <v>96128263.659999996</v>
      </c>
      <c r="I14" s="42">
        <f t="shared" si="5"/>
        <v>96128263.659999996</v>
      </c>
      <c r="J14" s="42">
        <f>J15+J16+J17</f>
        <v>19161945.77</v>
      </c>
      <c r="K14" s="42">
        <f t="shared" si="3"/>
        <v>7373619.3000000007</v>
      </c>
    </row>
    <row r="15" spans="2:11" s="39" customFormat="1" ht="15.75" x14ac:dyDescent="0.25">
      <c r="B15" s="20" t="s">
        <v>157</v>
      </c>
      <c r="C15" s="18" t="s">
        <v>158</v>
      </c>
      <c r="D15" s="38">
        <v>0</v>
      </c>
      <c r="E15" s="38">
        <v>0</v>
      </c>
      <c r="F15" s="38">
        <v>0</v>
      </c>
      <c r="G15" s="30">
        <v>0</v>
      </c>
      <c r="H15" s="30">
        <f t="shared" si="4"/>
        <v>0</v>
      </c>
      <c r="I15" s="30">
        <f t="shared" ref="I15:I54" si="6">E15-F15</f>
        <v>0</v>
      </c>
      <c r="J15" s="38">
        <v>0</v>
      </c>
      <c r="K15" s="38">
        <f t="shared" si="3"/>
        <v>0</v>
      </c>
    </row>
    <row r="16" spans="2:11" ht="47.25" x14ac:dyDescent="0.25">
      <c r="B16" s="20" t="s">
        <v>78</v>
      </c>
      <c r="C16" s="18" t="s">
        <v>79</v>
      </c>
      <c r="D16" s="38">
        <v>81066273.450000003</v>
      </c>
      <c r="E16" s="38">
        <v>81066273.450000003</v>
      </c>
      <c r="F16" s="38">
        <v>16663565.210000001</v>
      </c>
      <c r="G16" s="30">
        <f t="shared" si="1"/>
        <v>20.555484421370057</v>
      </c>
      <c r="H16" s="38">
        <f t="shared" si="4"/>
        <v>64402708.240000002</v>
      </c>
      <c r="I16" s="38">
        <f t="shared" si="6"/>
        <v>64402708.240000002</v>
      </c>
      <c r="J16" s="38">
        <v>15324760.02</v>
      </c>
      <c r="K16" s="38">
        <f t="shared" si="3"/>
        <v>1338805.1900000013</v>
      </c>
    </row>
    <row r="17" spans="2:11" ht="47.25" x14ac:dyDescent="0.25">
      <c r="B17" s="20" t="s">
        <v>80</v>
      </c>
      <c r="C17" s="18" t="s">
        <v>81</v>
      </c>
      <c r="D17" s="38">
        <v>41597555.280000001</v>
      </c>
      <c r="E17" s="38">
        <v>41597555.280000001</v>
      </c>
      <c r="F17" s="38">
        <v>9871999.8599999994</v>
      </c>
      <c r="G17" s="30">
        <f t="shared" si="1"/>
        <v>23.732163569589463</v>
      </c>
      <c r="H17" s="38">
        <f t="shared" si="4"/>
        <v>31725555.420000002</v>
      </c>
      <c r="I17" s="38">
        <f t="shared" si="6"/>
        <v>31725555.420000002</v>
      </c>
      <c r="J17" s="38">
        <v>3837185.75</v>
      </c>
      <c r="K17" s="38">
        <f t="shared" si="3"/>
        <v>6034814.1099999994</v>
      </c>
    </row>
    <row r="18" spans="2:11" ht="15.75" x14ac:dyDescent="0.25">
      <c r="B18" s="17" t="s">
        <v>82</v>
      </c>
      <c r="C18" s="19" t="s">
        <v>83</v>
      </c>
      <c r="D18" s="27">
        <f>SUM(D19:D23)</f>
        <v>521935271.71000004</v>
      </c>
      <c r="E18" s="42">
        <f>SUM(E19:E23)</f>
        <v>521935271.71000004</v>
      </c>
      <c r="F18" s="42">
        <f>SUM(F19:F23)</f>
        <v>137112823.14000002</v>
      </c>
      <c r="G18" s="28">
        <f t="shared" si="1"/>
        <v>26.270081861067101</v>
      </c>
      <c r="H18" s="42">
        <f t="shared" ref="H18:I18" si="7">SUM(H19:H23)</f>
        <v>384822448.56999999</v>
      </c>
      <c r="I18" s="42">
        <f t="shared" si="7"/>
        <v>384822448.56999999</v>
      </c>
      <c r="J18" s="42">
        <f>SUM(J19:J23)</f>
        <v>113911585.90000001</v>
      </c>
      <c r="K18" s="42">
        <f t="shared" si="3"/>
        <v>23201237.24000001</v>
      </c>
    </row>
    <row r="19" spans="2:11" ht="15.75" x14ac:dyDescent="0.25">
      <c r="B19" s="20" t="s">
        <v>84</v>
      </c>
      <c r="C19" s="18" t="s">
        <v>85</v>
      </c>
      <c r="D19" s="38">
        <v>7621317.9699999997</v>
      </c>
      <c r="E19" s="38">
        <v>7621317.9699999997</v>
      </c>
      <c r="F19" s="38">
        <v>1077406.1000000001</v>
      </c>
      <c r="G19" s="30">
        <f t="shared" si="1"/>
        <v>14.136742545594119</v>
      </c>
      <c r="H19" s="38">
        <f t="shared" si="4"/>
        <v>6543911.8699999992</v>
      </c>
      <c r="I19" s="38">
        <f t="shared" si="6"/>
        <v>6543911.8699999992</v>
      </c>
      <c r="J19" s="38">
        <v>809839.65</v>
      </c>
      <c r="K19" s="38">
        <f t="shared" si="3"/>
        <v>267566.45000000007</v>
      </c>
    </row>
    <row r="20" spans="2:11" ht="15.75" x14ac:dyDescent="0.25">
      <c r="B20" s="20" t="s">
        <v>86</v>
      </c>
      <c r="C20" s="18" t="s">
        <v>87</v>
      </c>
      <c r="D20" s="38">
        <v>111821230</v>
      </c>
      <c r="E20" s="38">
        <v>111821230</v>
      </c>
      <c r="F20" s="38">
        <v>32616948</v>
      </c>
      <c r="G20" s="30">
        <f t="shared" si="1"/>
        <v>29.168833145548479</v>
      </c>
      <c r="H20" s="38">
        <f t="shared" si="4"/>
        <v>79204282</v>
      </c>
      <c r="I20" s="38">
        <f t="shared" si="6"/>
        <v>79204282</v>
      </c>
      <c r="J20" s="38">
        <v>30587391</v>
      </c>
      <c r="K20" s="38">
        <f t="shared" si="3"/>
        <v>2029557</v>
      </c>
    </row>
    <row r="21" spans="2:11" ht="15.75" x14ac:dyDescent="0.25">
      <c r="B21" s="20" t="s">
        <v>88</v>
      </c>
      <c r="C21" s="18" t="s">
        <v>89</v>
      </c>
      <c r="D21" s="38">
        <v>381472273.74000001</v>
      </c>
      <c r="E21" s="38">
        <v>381472273.74000001</v>
      </c>
      <c r="F21" s="38">
        <v>99023321.609999999</v>
      </c>
      <c r="G21" s="30">
        <f t="shared" si="1"/>
        <v>25.958196290168996</v>
      </c>
      <c r="H21" s="38">
        <f t="shared" si="4"/>
        <v>282448952.13</v>
      </c>
      <c r="I21" s="38">
        <f t="shared" si="6"/>
        <v>282448952.13</v>
      </c>
      <c r="J21" s="38">
        <v>82061013.25</v>
      </c>
      <c r="K21" s="38">
        <f t="shared" si="3"/>
        <v>16962308.359999999</v>
      </c>
    </row>
    <row r="22" spans="2:11" ht="15.75" x14ac:dyDescent="0.25">
      <c r="B22" s="20" t="s">
        <v>90</v>
      </c>
      <c r="C22" s="18" t="s">
        <v>91</v>
      </c>
      <c r="D22" s="38">
        <v>16876950</v>
      </c>
      <c r="E22" s="38">
        <v>16876950</v>
      </c>
      <c r="F22" s="38">
        <v>4263147.43</v>
      </c>
      <c r="G22" s="30">
        <f t="shared" si="1"/>
        <v>25.260176927703164</v>
      </c>
      <c r="H22" s="38">
        <f t="shared" si="4"/>
        <v>12613802.57</v>
      </c>
      <c r="I22" s="38">
        <f t="shared" si="6"/>
        <v>12613802.57</v>
      </c>
      <c r="J22" s="38">
        <v>318342</v>
      </c>
      <c r="K22" s="38">
        <f t="shared" si="3"/>
        <v>3944805.4299999997</v>
      </c>
    </row>
    <row r="23" spans="2:11" ht="31.5" x14ac:dyDescent="0.25">
      <c r="B23" s="20" t="s">
        <v>92</v>
      </c>
      <c r="C23" s="18" t="s">
        <v>93</v>
      </c>
      <c r="D23" s="38">
        <v>4143500</v>
      </c>
      <c r="E23" s="38">
        <v>4143500</v>
      </c>
      <c r="F23" s="38">
        <v>132000</v>
      </c>
      <c r="G23" s="30">
        <f t="shared" si="1"/>
        <v>3.1857125618438515</v>
      </c>
      <c r="H23" s="38">
        <f t="shared" si="4"/>
        <v>4011500</v>
      </c>
      <c r="I23" s="38">
        <f t="shared" si="6"/>
        <v>4011500</v>
      </c>
      <c r="J23" s="38">
        <v>135000</v>
      </c>
      <c r="K23" s="38">
        <f t="shared" si="3"/>
        <v>-3000</v>
      </c>
    </row>
    <row r="24" spans="2:11" ht="15.75" x14ac:dyDescent="0.25">
      <c r="B24" s="17" t="s">
        <v>94</v>
      </c>
      <c r="C24" s="19" t="s">
        <v>95</v>
      </c>
      <c r="D24" s="27">
        <f>SUM(D25:D27)</f>
        <v>4906231967.8199997</v>
      </c>
      <c r="E24" s="42">
        <f>SUM(E25:E27)</f>
        <v>5273258697.8199997</v>
      </c>
      <c r="F24" s="42">
        <f>SUM(F25:F27)</f>
        <v>487588753.39999998</v>
      </c>
      <c r="G24" s="28">
        <f t="shared" si="1"/>
        <v>9.938151245153044</v>
      </c>
      <c r="H24" s="42">
        <f t="shared" ref="H24:I24" si="8">SUM(H25:H27)</f>
        <v>4418643214.4200001</v>
      </c>
      <c r="I24" s="42">
        <f t="shared" si="8"/>
        <v>4785669944.4200001</v>
      </c>
      <c r="J24" s="42">
        <f>SUM(J25:J27)</f>
        <v>353586224.80000001</v>
      </c>
      <c r="K24" s="42">
        <f t="shared" si="3"/>
        <v>134002528.59999996</v>
      </c>
    </row>
    <row r="25" spans="2:11" ht="15.75" x14ac:dyDescent="0.25">
      <c r="B25" s="20" t="s">
        <v>96</v>
      </c>
      <c r="C25" s="18" t="s">
        <v>97</v>
      </c>
      <c r="D25" s="38">
        <v>2075907925.5999999</v>
      </c>
      <c r="E25" s="38">
        <v>2075907925.5999999</v>
      </c>
      <c r="F25" s="38">
        <v>236199003.25</v>
      </c>
      <c r="G25" s="30">
        <f t="shared" si="1"/>
        <v>11.378105952446392</v>
      </c>
      <c r="H25" s="38">
        <f t="shared" si="4"/>
        <v>1839708922.3499999</v>
      </c>
      <c r="I25" s="38">
        <f t="shared" si="6"/>
        <v>1839708922.3499999</v>
      </c>
      <c r="J25" s="38">
        <v>188215911.46000001</v>
      </c>
      <c r="K25" s="38">
        <f t="shared" si="3"/>
        <v>47983091.789999992</v>
      </c>
    </row>
    <row r="26" spans="2:11" ht="15.75" x14ac:dyDescent="0.25">
      <c r="B26" s="20" t="s">
        <v>98</v>
      </c>
      <c r="C26" s="18" t="s">
        <v>99</v>
      </c>
      <c r="D26" s="38">
        <v>722501984.75999999</v>
      </c>
      <c r="E26" s="38">
        <v>1097573714.76</v>
      </c>
      <c r="F26" s="38">
        <v>25016898.760000002</v>
      </c>
      <c r="G26" s="30">
        <f t="shared" si="1"/>
        <v>3.4625370293356479</v>
      </c>
      <c r="H26" s="38">
        <f t="shared" si="4"/>
        <v>697485086</v>
      </c>
      <c r="I26" s="38">
        <f t="shared" si="6"/>
        <v>1072556816</v>
      </c>
      <c r="J26" s="38">
        <v>73953.899999999994</v>
      </c>
      <c r="K26" s="38">
        <f t="shared" si="3"/>
        <v>24942944.860000003</v>
      </c>
    </row>
    <row r="27" spans="2:11" ht="15.75" x14ac:dyDescent="0.25">
      <c r="B27" s="20" t="s">
        <v>100</v>
      </c>
      <c r="C27" s="18" t="s">
        <v>101</v>
      </c>
      <c r="D27" s="38">
        <v>2107822057.46</v>
      </c>
      <c r="E27" s="38">
        <v>2099777057.46</v>
      </c>
      <c r="F27" s="38">
        <v>226372851.38999999</v>
      </c>
      <c r="G27" s="30">
        <f t="shared" si="1"/>
        <v>10.739656632248515</v>
      </c>
      <c r="H27" s="38">
        <f t="shared" si="4"/>
        <v>1881449206.0700002</v>
      </c>
      <c r="I27" s="38">
        <f t="shared" si="6"/>
        <v>1873404206.0700002</v>
      </c>
      <c r="J27" s="38">
        <v>165296359.44</v>
      </c>
      <c r="K27" s="38">
        <f t="shared" si="3"/>
        <v>61076491.949999988</v>
      </c>
    </row>
    <row r="28" spans="2:11" ht="15.75" x14ac:dyDescent="0.25">
      <c r="B28" s="17" t="s">
        <v>102</v>
      </c>
      <c r="C28" s="19" t="s">
        <v>103</v>
      </c>
      <c r="D28" s="27">
        <f>D29+D30+D31</f>
        <v>867171636.23000002</v>
      </c>
      <c r="E28" s="42">
        <f>E29+E30+E31</f>
        <v>875171636.23000002</v>
      </c>
      <c r="F28" s="42">
        <f>F29+F30+F31</f>
        <v>1669132.72</v>
      </c>
      <c r="G28" s="28">
        <f t="shared" si="1"/>
        <v>0.19248008701674091</v>
      </c>
      <c r="H28" s="42">
        <f t="shared" ref="H28:I28" si="9">H29+H30+H31</f>
        <v>865502503.50999999</v>
      </c>
      <c r="I28" s="42">
        <f t="shared" si="9"/>
        <v>873502503.50999999</v>
      </c>
      <c r="J28" s="42">
        <f>J29+J30+J31</f>
        <v>818773.51</v>
      </c>
      <c r="K28" s="42">
        <f t="shared" si="3"/>
        <v>850359.21</v>
      </c>
    </row>
    <row r="29" spans="2:11" s="39" customFormat="1" ht="15.75" x14ac:dyDescent="0.25">
      <c r="B29" s="20" t="s">
        <v>159</v>
      </c>
      <c r="C29" s="18" t="s">
        <v>160</v>
      </c>
      <c r="D29" s="38">
        <v>0</v>
      </c>
      <c r="E29" s="38">
        <v>0</v>
      </c>
      <c r="F29" s="38">
        <v>0</v>
      </c>
      <c r="G29" s="30">
        <v>0</v>
      </c>
      <c r="H29" s="38">
        <f t="shared" si="4"/>
        <v>0</v>
      </c>
      <c r="I29" s="38">
        <f t="shared" si="6"/>
        <v>0</v>
      </c>
      <c r="J29" s="38">
        <v>0</v>
      </c>
      <c r="K29" s="38">
        <f t="shared" si="3"/>
        <v>0</v>
      </c>
    </row>
    <row r="30" spans="2:11" ht="31.5" x14ac:dyDescent="0.25">
      <c r="B30" s="20" t="s">
        <v>104</v>
      </c>
      <c r="C30" s="18" t="s">
        <v>105</v>
      </c>
      <c r="D30" s="38">
        <v>2692000</v>
      </c>
      <c r="E30" s="38">
        <v>2692000</v>
      </c>
      <c r="F30" s="38">
        <v>0</v>
      </c>
      <c r="G30" s="30">
        <f t="shared" si="1"/>
        <v>0</v>
      </c>
      <c r="H30" s="38">
        <f t="shared" si="4"/>
        <v>2692000</v>
      </c>
      <c r="I30" s="38">
        <f t="shared" si="6"/>
        <v>2692000</v>
      </c>
      <c r="J30" s="38">
        <v>0</v>
      </c>
      <c r="K30" s="38">
        <f t="shared" si="3"/>
        <v>0</v>
      </c>
    </row>
    <row r="31" spans="2:11" ht="31.5" x14ac:dyDescent="0.25">
      <c r="B31" s="20" t="s">
        <v>106</v>
      </c>
      <c r="C31" s="18" t="s">
        <v>107</v>
      </c>
      <c r="D31" s="38">
        <v>864479636.23000002</v>
      </c>
      <c r="E31" s="38">
        <v>872479636.23000002</v>
      </c>
      <c r="F31" s="38">
        <v>1669132.72</v>
      </c>
      <c r="G31" s="30">
        <f t="shared" si="1"/>
        <v>0.19307947232616096</v>
      </c>
      <c r="H31" s="38">
        <f t="shared" si="4"/>
        <v>862810503.50999999</v>
      </c>
      <c r="I31" s="38">
        <f t="shared" si="6"/>
        <v>870810503.50999999</v>
      </c>
      <c r="J31" s="38">
        <v>818773.51</v>
      </c>
      <c r="K31" s="38">
        <f t="shared" si="3"/>
        <v>850359.21</v>
      </c>
    </row>
    <row r="32" spans="2:11" ht="15.75" x14ac:dyDescent="0.25">
      <c r="B32" s="17" t="s">
        <v>108</v>
      </c>
      <c r="C32" s="19" t="s">
        <v>109</v>
      </c>
      <c r="D32" s="27">
        <f>SUM(D33:D38)</f>
        <v>5552217759.1199999</v>
      </c>
      <c r="E32" s="42">
        <f>SUM(E33:E38)</f>
        <v>5560393759.1199999</v>
      </c>
      <c r="F32" s="42">
        <f>SUM(F33:F38)</f>
        <v>1050326123.8000001</v>
      </c>
      <c r="G32" s="28">
        <f t="shared" si="1"/>
        <v>18.917235767180568</v>
      </c>
      <c r="H32" s="42">
        <f t="shared" ref="H32:I32" si="10">SUM(H33:H38)</f>
        <v>4501891635.3199997</v>
      </c>
      <c r="I32" s="42">
        <f t="shared" si="10"/>
        <v>4510067635.3199997</v>
      </c>
      <c r="J32" s="42">
        <f>SUM(J33:J38)</f>
        <v>1042078293.2900001</v>
      </c>
      <c r="K32" s="42">
        <f t="shared" si="3"/>
        <v>8247830.5099999905</v>
      </c>
    </row>
    <row r="33" spans="2:11" ht="15.75" x14ac:dyDescent="0.25">
      <c r="B33" s="20" t="s">
        <v>110</v>
      </c>
      <c r="C33" s="18" t="s">
        <v>111</v>
      </c>
      <c r="D33" s="38">
        <v>1708389613.1500001</v>
      </c>
      <c r="E33" s="38">
        <v>1714378613.1500001</v>
      </c>
      <c r="F33" s="38">
        <v>346697202.41000003</v>
      </c>
      <c r="G33" s="30">
        <f t="shared" si="1"/>
        <v>20.293801820226783</v>
      </c>
      <c r="H33" s="38">
        <f t="shared" si="4"/>
        <v>1361692410.74</v>
      </c>
      <c r="I33" s="38">
        <f t="shared" si="6"/>
        <v>1367681410.74</v>
      </c>
      <c r="J33" s="38">
        <v>370001689.91000003</v>
      </c>
      <c r="K33" s="38">
        <f t="shared" si="3"/>
        <v>-23304487.5</v>
      </c>
    </row>
    <row r="34" spans="2:11" ht="15.75" x14ac:dyDescent="0.25">
      <c r="B34" s="20" t="s">
        <v>112</v>
      </c>
      <c r="C34" s="18" t="s">
        <v>113</v>
      </c>
      <c r="D34" s="38">
        <v>3426221825.1399999</v>
      </c>
      <c r="E34" s="38">
        <v>3428847825.1399999</v>
      </c>
      <c r="F34" s="38">
        <v>630641694.59000003</v>
      </c>
      <c r="G34" s="30">
        <f t="shared" si="1"/>
        <v>18.406329968557454</v>
      </c>
      <c r="H34" s="38">
        <f t="shared" si="4"/>
        <v>2795580130.5499997</v>
      </c>
      <c r="I34" s="38">
        <f t="shared" si="6"/>
        <v>2798206130.5499997</v>
      </c>
      <c r="J34" s="38">
        <v>603811247.79999995</v>
      </c>
      <c r="K34" s="38">
        <f t="shared" si="3"/>
        <v>26830446.790000081</v>
      </c>
    </row>
    <row r="35" spans="2:11" ht="15.75" x14ac:dyDescent="0.25">
      <c r="B35" s="20" t="s">
        <v>114</v>
      </c>
      <c r="C35" s="18" t="s">
        <v>115</v>
      </c>
      <c r="D35" s="38">
        <v>294593315</v>
      </c>
      <c r="E35" s="38">
        <v>294593315</v>
      </c>
      <c r="F35" s="38">
        <v>56041482.350000001</v>
      </c>
      <c r="G35" s="30">
        <f t="shared" si="1"/>
        <v>19.02333810595804</v>
      </c>
      <c r="H35" s="38">
        <f t="shared" si="4"/>
        <v>238551832.65000001</v>
      </c>
      <c r="I35" s="38">
        <f t="shared" si="6"/>
        <v>238551832.65000001</v>
      </c>
      <c r="J35" s="38">
        <v>53873683.600000001</v>
      </c>
      <c r="K35" s="38">
        <f t="shared" si="3"/>
        <v>2167798.75</v>
      </c>
    </row>
    <row r="36" spans="2:11" ht="31.5" x14ac:dyDescent="0.25">
      <c r="B36" s="20" t="s">
        <v>116</v>
      </c>
      <c r="C36" s="18" t="s">
        <v>117</v>
      </c>
      <c r="D36" s="38">
        <v>198000</v>
      </c>
      <c r="E36" s="38">
        <v>198000</v>
      </c>
      <c r="F36" s="38">
        <v>14000</v>
      </c>
      <c r="G36" s="30">
        <f t="shared" si="1"/>
        <v>7.0707070707070701</v>
      </c>
      <c r="H36" s="38">
        <f t="shared" si="4"/>
        <v>184000</v>
      </c>
      <c r="I36" s="38">
        <f t="shared" si="6"/>
        <v>184000</v>
      </c>
      <c r="J36" s="38">
        <v>60000</v>
      </c>
      <c r="K36" s="38">
        <f t="shared" si="3"/>
        <v>-46000</v>
      </c>
    </row>
    <row r="37" spans="2:11" ht="15.75" x14ac:dyDescent="0.25">
      <c r="B37" s="20" t="s">
        <v>118</v>
      </c>
      <c r="C37" s="18" t="s">
        <v>119</v>
      </c>
      <c r="D37" s="38">
        <v>35304150</v>
      </c>
      <c r="E37" s="38">
        <v>35304150</v>
      </c>
      <c r="F37" s="38">
        <v>5805700</v>
      </c>
      <c r="G37" s="30">
        <f t="shared" si="1"/>
        <v>16.444808896404531</v>
      </c>
      <c r="H37" s="38">
        <f t="shared" si="4"/>
        <v>29498450</v>
      </c>
      <c r="I37" s="38">
        <f t="shared" si="6"/>
        <v>29498450</v>
      </c>
      <c r="J37" s="38">
        <v>5773584.2199999997</v>
      </c>
      <c r="K37" s="38">
        <f t="shared" si="3"/>
        <v>32115.780000000261</v>
      </c>
    </row>
    <row r="38" spans="2:11" ht="15.75" x14ac:dyDescent="0.25">
      <c r="B38" s="20" t="s">
        <v>120</v>
      </c>
      <c r="C38" s="18" t="s">
        <v>121</v>
      </c>
      <c r="D38" s="38">
        <v>87510855.829999998</v>
      </c>
      <c r="E38" s="38">
        <v>87071855.829999998</v>
      </c>
      <c r="F38" s="38">
        <v>11126044.449999999</v>
      </c>
      <c r="G38" s="30">
        <f t="shared" si="1"/>
        <v>12.713902000471386</v>
      </c>
      <c r="H38" s="38">
        <f t="shared" si="4"/>
        <v>76384811.379999995</v>
      </c>
      <c r="I38" s="38">
        <f t="shared" si="6"/>
        <v>75945811.379999995</v>
      </c>
      <c r="J38" s="38">
        <v>8558087.7599999998</v>
      </c>
      <c r="K38" s="38">
        <f t="shared" si="3"/>
        <v>2567956.6899999995</v>
      </c>
    </row>
    <row r="39" spans="2:11" ht="15.75" x14ac:dyDescent="0.25">
      <c r="B39" s="17" t="s">
        <v>122</v>
      </c>
      <c r="C39" s="19" t="s">
        <v>123</v>
      </c>
      <c r="D39" s="27">
        <f>SUM(D40:D41)</f>
        <v>613042186.52999997</v>
      </c>
      <c r="E39" s="42">
        <f>SUM(E40:E41)</f>
        <v>613042186.52999997</v>
      </c>
      <c r="F39" s="42">
        <f>SUM(F40:F41)</f>
        <v>120458264.08999999</v>
      </c>
      <c r="G39" s="28">
        <f t="shared" si="1"/>
        <v>19.649261786016616</v>
      </c>
      <c r="H39" s="42">
        <f t="shared" ref="H39:I39" si="11">SUM(H40:H41)</f>
        <v>492583922.44</v>
      </c>
      <c r="I39" s="42">
        <f t="shared" si="11"/>
        <v>492583922.44</v>
      </c>
      <c r="J39" s="42">
        <f>SUM(J40:J41)</f>
        <v>112998609.15000001</v>
      </c>
      <c r="K39" s="42">
        <f t="shared" si="3"/>
        <v>7459654.9399999827</v>
      </c>
    </row>
    <row r="40" spans="2:11" ht="15.75" x14ac:dyDescent="0.25">
      <c r="B40" s="20" t="s">
        <v>124</v>
      </c>
      <c r="C40" s="18" t="s">
        <v>125</v>
      </c>
      <c r="D40" s="38">
        <v>597061086.52999997</v>
      </c>
      <c r="E40" s="38">
        <v>597061086.52999997</v>
      </c>
      <c r="F40" s="38">
        <v>117403567.38</v>
      </c>
      <c r="G40" s="30">
        <f t="shared" si="1"/>
        <v>19.66357714958885</v>
      </c>
      <c r="H40" s="38">
        <f t="shared" si="4"/>
        <v>479657519.14999998</v>
      </c>
      <c r="I40" s="38">
        <f t="shared" si="6"/>
        <v>479657519.14999998</v>
      </c>
      <c r="J40" s="38">
        <v>110346962</v>
      </c>
      <c r="K40" s="38">
        <f t="shared" si="3"/>
        <v>7056605.3799999952</v>
      </c>
    </row>
    <row r="41" spans="2:11" ht="31.5" x14ac:dyDescent="0.25">
      <c r="B41" s="20" t="s">
        <v>126</v>
      </c>
      <c r="C41" s="18" t="s">
        <v>127</v>
      </c>
      <c r="D41" s="38">
        <v>15981100</v>
      </c>
      <c r="E41" s="38">
        <v>15981100</v>
      </c>
      <c r="F41" s="38">
        <v>3054696.71</v>
      </c>
      <c r="G41" s="30">
        <f t="shared" si="1"/>
        <v>19.114433361908755</v>
      </c>
      <c r="H41" s="38">
        <f t="shared" si="4"/>
        <v>12926403.289999999</v>
      </c>
      <c r="I41" s="38">
        <f t="shared" si="6"/>
        <v>12926403.289999999</v>
      </c>
      <c r="J41" s="38">
        <v>2651647.15</v>
      </c>
      <c r="K41" s="38">
        <f t="shared" si="3"/>
        <v>403049.56000000006</v>
      </c>
    </row>
    <row r="42" spans="2:11" ht="15.75" x14ac:dyDescent="0.25">
      <c r="B42" s="17" t="s">
        <v>128</v>
      </c>
      <c r="C42" s="19" t="s">
        <v>129</v>
      </c>
      <c r="D42" s="27">
        <f>D43</f>
        <v>7872000</v>
      </c>
      <c r="E42" s="42">
        <f>E43</f>
        <v>7872000</v>
      </c>
      <c r="F42" s="42">
        <f>F43</f>
        <v>1502620</v>
      </c>
      <c r="G42" s="28">
        <f t="shared" si="1"/>
        <v>19.088160569105693</v>
      </c>
      <c r="H42" s="42">
        <f t="shared" ref="H42:I42" si="12">H43</f>
        <v>6369380</v>
      </c>
      <c r="I42" s="42">
        <f t="shared" si="12"/>
        <v>6369380</v>
      </c>
      <c r="J42" s="42">
        <f>J43</f>
        <v>670968</v>
      </c>
      <c r="K42" s="42">
        <f t="shared" si="3"/>
        <v>831652</v>
      </c>
    </row>
    <row r="43" spans="2:11" ht="15.75" x14ac:dyDescent="0.25">
      <c r="B43" s="20" t="s">
        <v>130</v>
      </c>
      <c r="C43" s="18" t="s">
        <v>131</v>
      </c>
      <c r="D43" s="38">
        <v>7872000</v>
      </c>
      <c r="E43" s="38">
        <v>7872000</v>
      </c>
      <c r="F43" s="38">
        <v>1502620</v>
      </c>
      <c r="G43" s="30">
        <f t="shared" si="1"/>
        <v>19.088160569105693</v>
      </c>
      <c r="H43" s="38">
        <f t="shared" si="4"/>
        <v>6369380</v>
      </c>
      <c r="I43" s="38">
        <f t="shared" si="6"/>
        <v>6369380</v>
      </c>
      <c r="J43" s="38">
        <v>670968</v>
      </c>
      <c r="K43" s="38">
        <f t="shared" si="3"/>
        <v>831652</v>
      </c>
    </row>
    <row r="44" spans="2:11" ht="15.75" x14ac:dyDescent="0.25">
      <c r="B44" s="17" t="s">
        <v>132</v>
      </c>
      <c r="C44" s="19" t="s">
        <v>133</v>
      </c>
      <c r="D44" s="27">
        <f>SUM(D45:D47)</f>
        <v>179792160.80000001</v>
      </c>
      <c r="E44" s="42">
        <f>SUM(E45:E47)</f>
        <v>179792160.80000001</v>
      </c>
      <c r="F44" s="42">
        <f>SUM(F45:F47)</f>
        <v>33375180.350000001</v>
      </c>
      <c r="G44" s="28">
        <f t="shared" si="1"/>
        <v>18.563201088131091</v>
      </c>
      <c r="H44" s="42">
        <f t="shared" ref="H44:I44" si="13">SUM(H45:H47)</f>
        <v>146416980.45000002</v>
      </c>
      <c r="I44" s="42">
        <f t="shared" si="13"/>
        <v>146416980.45000002</v>
      </c>
      <c r="J44" s="42">
        <f>SUM(J45:J47)</f>
        <v>34493270.329999998</v>
      </c>
      <c r="K44" s="42">
        <f t="shared" si="3"/>
        <v>-1118089.9799999967</v>
      </c>
    </row>
    <row r="45" spans="2:11" ht="15.75" x14ac:dyDescent="0.25">
      <c r="B45" s="20" t="s">
        <v>134</v>
      </c>
      <c r="C45" s="18" t="s">
        <v>135</v>
      </c>
      <c r="D45" s="38">
        <v>16810100</v>
      </c>
      <c r="E45" s="38">
        <v>16810100</v>
      </c>
      <c r="F45" s="38">
        <v>2673441.59</v>
      </c>
      <c r="G45" s="30">
        <f t="shared" si="1"/>
        <v>15.903781595588365</v>
      </c>
      <c r="H45" s="38">
        <f t="shared" si="4"/>
        <v>14136658.41</v>
      </c>
      <c r="I45" s="38">
        <f t="shared" si="6"/>
        <v>14136658.41</v>
      </c>
      <c r="J45" s="38">
        <v>2662437.48</v>
      </c>
      <c r="K45" s="38">
        <f t="shared" si="3"/>
        <v>11004.10999999987</v>
      </c>
    </row>
    <row r="46" spans="2:11" ht="15.75" x14ac:dyDescent="0.25">
      <c r="B46" s="20" t="s">
        <v>136</v>
      </c>
      <c r="C46" s="18" t="s">
        <v>137</v>
      </c>
      <c r="D46" s="38">
        <v>0</v>
      </c>
      <c r="E46" s="38">
        <v>0</v>
      </c>
      <c r="F46" s="38">
        <v>0</v>
      </c>
      <c r="G46" s="30">
        <v>0</v>
      </c>
      <c r="H46" s="38">
        <f t="shared" si="4"/>
        <v>0</v>
      </c>
      <c r="I46" s="38">
        <f t="shared" si="6"/>
        <v>0</v>
      </c>
      <c r="J46" s="38">
        <v>0</v>
      </c>
      <c r="K46" s="38">
        <f t="shared" si="3"/>
        <v>0</v>
      </c>
    </row>
    <row r="47" spans="2:11" ht="15.75" x14ac:dyDescent="0.25">
      <c r="B47" s="20" t="s">
        <v>138</v>
      </c>
      <c r="C47" s="18" t="s">
        <v>139</v>
      </c>
      <c r="D47" s="38">
        <v>162982060.80000001</v>
      </c>
      <c r="E47" s="38">
        <v>162982060.80000001</v>
      </c>
      <c r="F47" s="38">
        <v>30701738.760000002</v>
      </c>
      <c r="G47" s="30">
        <f t="shared" si="1"/>
        <v>18.837495739899246</v>
      </c>
      <c r="H47" s="38">
        <f t="shared" si="4"/>
        <v>132280322.04000001</v>
      </c>
      <c r="I47" s="38">
        <f t="shared" si="6"/>
        <v>132280322.04000001</v>
      </c>
      <c r="J47" s="38">
        <v>31830832.850000001</v>
      </c>
      <c r="K47" s="38">
        <f t="shared" si="3"/>
        <v>-1129094.0899999999</v>
      </c>
    </row>
    <row r="48" spans="2:11" ht="15.75" x14ac:dyDescent="0.25">
      <c r="B48" s="17" t="s">
        <v>140</v>
      </c>
      <c r="C48" s="19" t="s">
        <v>141</v>
      </c>
      <c r="D48" s="27">
        <f>SUM(D49:D52)</f>
        <v>759840290</v>
      </c>
      <c r="E48" s="42">
        <f>SUM(E49:E52)</f>
        <v>759840290</v>
      </c>
      <c r="F48" s="42">
        <f>SUM(F49:F52)</f>
        <v>127800296.66</v>
      </c>
      <c r="G48" s="28">
        <f t="shared" si="1"/>
        <v>16.819363008508013</v>
      </c>
      <c r="H48" s="42">
        <f t="shared" ref="H48:I48" si="14">SUM(H49:H52)</f>
        <v>632039993.34000003</v>
      </c>
      <c r="I48" s="42">
        <f t="shared" si="14"/>
        <v>632039993.34000003</v>
      </c>
      <c r="J48" s="42">
        <f>SUM(J49:J52)</f>
        <v>85518097.519999996</v>
      </c>
      <c r="K48" s="42">
        <f t="shared" si="3"/>
        <v>42282199.140000001</v>
      </c>
    </row>
    <row r="49" spans="2:11" ht="15.75" x14ac:dyDescent="0.25">
      <c r="B49" s="20" t="s">
        <v>142</v>
      </c>
      <c r="C49" s="18" t="s">
        <v>143</v>
      </c>
      <c r="D49" s="38">
        <v>370874880</v>
      </c>
      <c r="E49" s="38">
        <v>370874880</v>
      </c>
      <c r="F49" s="38">
        <v>63410000</v>
      </c>
      <c r="G49" s="30">
        <f t="shared" si="1"/>
        <v>17.097410318002666</v>
      </c>
      <c r="H49" s="38">
        <f t="shared" si="4"/>
        <v>307464880</v>
      </c>
      <c r="I49" s="38">
        <f t="shared" si="6"/>
        <v>307464880</v>
      </c>
      <c r="J49" s="38">
        <v>47632190</v>
      </c>
      <c r="K49" s="38">
        <f t="shared" si="3"/>
        <v>15777810</v>
      </c>
    </row>
    <row r="50" spans="2:11" ht="15.75" x14ac:dyDescent="0.25">
      <c r="B50" s="20" t="s">
        <v>144</v>
      </c>
      <c r="C50" s="18" t="s">
        <v>145</v>
      </c>
      <c r="D50" s="38">
        <v>2820800</v>
      </c>
      <c r="E50" s="38">
        <v>2820800</v>
      </c>
      <c r="F50" s="38">
        <v>0</v>
      </c>
      <c r="G50" s="30">
        <f t="shared" si="1"/>
        <v>0</v>
      </c>
      <c r="H50" s="38">
        <f t="shared" si="4"/>
        <v>2820800</v>
      </c>
      <c r="I50" s="38">
        <f t="shared" si="6"/>
        <v>2820800</v>
      </c>
      <c r="J50" s="38">
        <v>0</v>
      </c>
      <c r="K50" s="38">
        <f t="shared" si="3"/>
        <v>0</v>
      </c>
    </row>
    <row r="51" spans="2:11" ht="15.75" x14ac:dyDescent="0.25">
      <c r="B51" s="20" t="s">
        <v>146</v>
      </c>
      <c r="C51" s="18" t="s">
        <v>147</v>
      </c>
      <c r="D51" s="38">
        <v>371331630</v>
      </c>
      <c r="E51" s="38">
        <v>371331630</v>
      </c>
      <c r="F51" s="38">
        <v>60880000</v>
      </c>
      <c r="G51" s="30">
        <f t="shared" si="1"/>
        <v>16.395048275311208</v>
      </c>
      <c r="H51" s="38">
        <f t="shared" si="4"/>
        <v>310451630</v>
      </c>
      <c r="I51" s="38">
        <f t="shared" si="6"/>
        <v>310451630</v>
      </c>
      <c r="J51" s="38">
        <v>35455000</v>
      </c>
      <c r="K51" s="38">
        <f t="shared" si="3"/>
        <v>25425000</v>
      </c>
    </row>
    <row r="52" spans="2:11" ht="31.5" x14ac:dyDescent="0.25">
      <c r="B52" s="20" t="s">
        <v>148</v>
      </c>
      <c r="C52" s="18" t="s">
        <v>149</v>
      </c>
      <c r="D52" s="38">
        <v>14812980</v>
      </c>
      <c r="E52" s="38">
        <v>14812980</v>
      </c>
      <c r="F52" s="38">
        <v>3510296.66</v>
      </c>
      <c r="G52" s="30">
        <f t="shared" si="1"/>
        <v>23.697437382619839</v>
      </c>
      <c r="H52" s="38">
        <f t="shared" si="4"/>
        <v>11302683.34</v>
      </c>
      <c r="I52" s="38">
        <f t="shared" si="6"/>
        <v>11302683.34</v>
      </c>
      <c r="J52" s="38">
        <v>2430907.52</v>
      </c>
      <c r="K52" s="38">
        <f t="shared" si="3"/>
        <v>1079389.1400000001</v>
      </c>
    </row>
    <row r="53" spans="2:11" ht="31.5" x14ac:dyDescent="0.25">
      <c r="B53" s="17" t="s">
        <v>150</v>
      </c>
      <c r="C53" s="19" t="s">
        <v>151</v>
      </c>
      <c r="D53" s="27">
        <f>D54</f>
        <v>60630570</v>
      </c>
      <c r="E53" s="42">
        <f>E54</f>
        <v>60630570</v>
      </c>
      <c r="F53" s="27">
        <f>F54</f>
        <v>0</v>
      </c>
      <c r="G53" s="28">
        <f t="shared" si="1"/>
        <v>0</v>
      </c>
      <c r="H53" s="42">
        <f t="shared" ref="H53:I53" si="15">H54</f>
        <v>60630570</v>
      </c>
      <c r="I53" s="42">
        <f t="shared" si="15"/>
        <v>60630570</v>
      </c>
      <c r="J53" s="42">
        <f>J54</f>
        <v>213287.67</v>
      </c>
      <c r="K53" s="42">
        <f t="shared" si="3"/>
        <v>-213287.67</v>
      </c>
    </row>
    <row r="54" spans="2:11" ht="31.5" x14ac:dyDescent="0.25">
      <c r="B54" s="20" t="s">
        <v>152</v>
      </c>
      <c r="C54" s="18" t="s">
        <v>153</v>
      </c>
      <c r="D54" s="38">
        <v>60630570</v>
      </c>
      <c r="E54" s="38">
        <v>60630570</v>
      </c>
      <c r="F54" s="38">
        <v>0</v>
      </c>
      <c r="G54" s="30">
        <f t="shared" si="1"/>
        <v>0</v>
      </c>
      <c r="H54" s="38">
        <f t="shared" si="4"/>
        <v>60630570</v>
      </c>
      <c r="I54" s="38">
        <f t="shared" si="6"/>
        <v>60630570</v>
      </c>
      <c r="J54" s="38">
        <v>213287.67</v>
      </c>
      <c r="K54" s="38">
        <f t="shared" si="3"/>
        <v>-213287.67</v>
      </c>
    </row>
    <row r="55" spans="2:11" ht="15.75" x14ac:dyDescent="0.25">
      <c r="B55" s="17" t="s">
        <v>58</v>
      </c>
      <c r="C55" s="19" t="s">
        <v>154</v>
      </c>
      <c r="D55" s="27">
        <f>D53+D48+D44+D42+D39+D32+D28+D24+D18+D14+D12+D6</f>
        <v>14908540368.739998</v>
      </c>
      <c r="E55" s="42">
        <f>E53+E48+E44+E42+E39+E32+E28+E24+E18+E14+E12+E6</f>
        <v>15229151098.739998</v>
      </c>
      <c r="F55" s="27">
        <f>F53+F48+F44+F42+F39+F32+F28+F24+F18+F14+F12+F6</f>
        <v>2223591956.75</v>
      </c>
      <c r="G55" s="28">
        <f t="shared" si="1"/>
        <v>14.914887049656411</v>
      </c>
      <c r="H55" s="42">
        <f t="shared" ref="H55:I55" si="16">H53+H48+H44+H42+H39+H32+H28+H24+H18+H14+H12+H6</f>
        <v>12684883411.99</v>
      </c>
      <c r="I55" s="42">
        <f t="shared" si="16"/>
        <v>13242717242.89645</v>
      </c>
      <c r="J55" s="42">
        <f>J53+J48+J44+J42+J39+J32+J28+J24+J18+J14+J12+J6</f>
        <v>2016679039.6500001</v>
      </c>
      <c r="K55" s="42">
        <f t="shared" si="3"/>
        <v>206912917.0999999</v>
      </c>
    </row>
    <row r="56" spans="2:11" x14ac:dyDescent="0.25">
      <c r="J56" s="34"/>
    </row>
    <row r="57" spans="2:11" x14ac:dyDescent="0.25">
      <c r="D57" s="15"/>
      <c r="E57" s="15"/>
      <c r="F57" s="15"/>
      <c r="J57" s="34"/>
    </row>
    <row r="58" spans="2:11" x14ac:dyDescent="0.25">
      <c r="F58" s="39"/>
    </row>
  </sheetData>
  <mergeCells count="1"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bobyleva</dc:creator>
  <cp:lastModifiedBy>Vasilkovskaya Yulia</cp:lastModifiedBy>
  <cp:lastPrinted>2021-11-09T10:25:44Z</cp:lastPrinted>
  <dcterms:created xsi:type="dcterms:W3CDTF">2021-02-17T08:35:14Z</dcterms:created>
  <dcterms:modified xsi:type="dcterms:W3CDTF">2024-04-11T14:30:52Z</dcterms:modified>
</cp:coreProperties>
</file>