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F53F6681-66A6-49DB-99F9-7B09B311B98C}" xr6:coauthVersionLast="40" xr6:coauthVersionMax="40" xr10:uidLastSave="{00000000-0000-0000-0000-000000000000}"/>
  <bookViews>
    <workbookView xWindow="0" yWindow="0" windowWidth="22260" windowHeight="12645" activeTab="2" xr2:uid="{00000000-000D-0000-FFFF-FFFF00000000}"/>
  </bookViews>
  <sheets>
    <sheet name="Доходы" sheetId="1" r:id="rId1"/>
    <sheet name="Р МП" sheetId="2" r:id="rId2"/>
    <sheet name="Р РПр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3" l="1"/>
  <c r="E52" i="3"/>
  <c r="F52" i="3" s="1"/>
  <c r="D52" i="3"/>
  <c r="H51" i="3"/>
  <c r="F51" i="3"/>
  <c r="H50" i="3"/>
  <c r="H52" i="3" s="1"/>
  <c r="F50" i="3"/>
  <c r="H49" i="3"/>
  <c r="F49" i="3"/>
  <c r="H48" i="3"/>
  <c r="F48" i="3"/>
  <c r="H47" i="3"/>
  <c r="F47" i="3"/>
  <c r="H46" i="3"/>
  <c r="F46" i="3"/>
  <c r="H45" i="3"/>
  <c r="F45" i="3"/>
  <c r="H44" i="3"/>
  <c r="F44" i="3"/>
  <c r="H43" i="3"/>
  <c r="F43" i="3"/>
  <c r="H42" i="3"/>
  <c r="F42" i="3"/>
  <c r="H41" i="3"/>
  <c r="F41" i="3"/>
  <c r="H40" i="3"/>
  <c r="F40" i="3"/>
  <c r="H39" i="3"/>
  <c r="F39" i="3"/>
  <c r="H38" i="3"/>
  <c r="F38" i="3"/>
  <c r="H37" i="3"/>
  <c r="F37" i="3"/>
  <c r="H36" i="3"/>
  <c r="F36" i="3"/>
  <c r="H35" i="3"/>
  <c r="F35" i="3"/>
  <c r="H34" i="3"/>
  <c r="F34" i="3"/>
  <c r="H33" i="3"/>
  <c r="F33" i="3"/>
  <c r="H32" i="3"/>
  <c r="F32" i="3"/>
  <c r="H31" i="3"/>
  <c r="F31" i="3"/>
  <c r="H30" i="3"/>
  <c r="F30" i="3"/>
  <c r="H29" i="3"/>
  <c r="F29" i="3"/>
  <c r="H28" i="3"/>
  <c r="F28" i="3"/>
  <c r="H27" i="3"/>
  <c r="F27" i="3"/>
  <c r="H26" i="3"/>
  <c r="F26" i="3"/>
  <c r="H25" i="3"/>
  <c r="F25" i="3"/>
  <c r="H24" i="3"/>
  <c r="F24" i="3"/>
  <c r="H23" i="3"/>
  <c r="F23" i="3"/>
  <c r="H22" i="3"/>
  <c r="F22" i="3"/>
  <c r="H21" i="3"/>
  <c r="F21" i="3"/>
  <c r="H20" i="3"/>
  <c r="F20" i="3"/>
  <c r="H19" i="3"/>
  <c r="F19" i="3"/>
  <c r="H18" i="3"/>
  <c r="F18" i="3"/>
  <c r="H17" i="3"/>
  <c r="F17" i="3"/>
  <c r="H16" i="3"/>
  <c r="F16" i="3"/>
  <c r="H15" i="3"/>
  <c r="F15" i="3"/>
  <c r="H14" i="3"/>
  <c r="F14" i="3"/>
  <c r="H13" i="3"/>
  <c r="F13" i="3"/>
  <c r="H12" i="3"/>
  <c r="F12" i="3"/>
  <c r="H11" i="3"/>
  <c r="F11" i="3"/>
  <c r="H10" i="3"/>
  <c r="F10" i="3"/>
  <c r="H9" i="3"/>
  <c r="F9" i="3"/>
  <c r="H8" i="3"/>
  <c r="F8" i="3"/>
  <c r="H7" i="3"/>
  <c r="F7" i="3"/>
  <c r="H6" i="3"/>
  <c r="F6" i="3"/>
  <c r="H5" i="3"/>
  <c r="F5" i="3"/>
  <c r="D4" i="3"/>
  <c r="E4" i="3" s="1"/>
  <c r="F4" i="3" s="1"/>
  <c r="G4" i="3" s="1"/>
  <c r="H4" i="3" s="1"/>
  <c r="C4" i="3"/>
  <c r="F26" i="2"/>
  <c r="G25" i="2"/>
  <c r="E25" i="2"/>
  <c r="G24" i="2"/>
  <c r="E24" i="2"/>
  <c r="G23" i="2"/>
  <c r="F23" i="2"/>
  <c r="D23" i="2"/>
  <c r="D26" i="2" s="1"/>
  <c r="E26" i="2" s="1"/>
  <c r="C23" i="2"/>
  <c r="C26" i="2" s="1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  <c r="G5" i="2"/>
  <c r="E5" i="2"/>
  <c r="G4" i="2"/>
  <c r="E4" i="2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G34" i="1"/>
  <c r="G33" i="1" s="1"/>
  <c r="D34" i="1"/>
  <c r="H34" i="1" s="1"/>
  <c r="C34" i="1"/>
  <c r="C33" i="1"/>
  <c r="H32" i="1"/>
  <c r="F32" i="1"/>
  <c r="E32" i="1"/>
  <c r="H31" i="1"/>
  <c r="F31" i="1"/>
  <c r="E31" i="1"/>
  <c r="H30" i="1"/>
  <c r="F30" i="1"/>
  <c r="E30" i="1"/>
  <c r="H29" i="1"/>
  <c r="F29" i="1"/>
  <c r="E29" i="1"/>
  <c r="H28" i="1"/>
  <c r="F28" i="1"/>
  <c r="E28" i="1"/>
  <c r="H27" i="1"/>
  <c r="F27" i="1"/>
  <c r="E27" i="1"/>
  <c r="H26" i="1"/>
  <c r="F26" i="1"/>
  <c r="E26" i="1"/>
  <c r="H25" i="1"/>
  <c r="F25" i="1"/>
  <c r="E25" i="1"/>
  <c r="H24" i="1"/>
  <c r="F24" i="1"/>
  <c r="E24" i="1"/>
  <c r="H23" i="1"/>
  <c r="F23" i="1"/>
  <c r="E23" i="1"/>
  <c r="H22" i="1"/>
  <c r="F22" i="1"/>
  <c r="E22" i="1"/>
  <c r="H21" i="1"/>
  <c r="F21" i="1"/>
  <c r="E21" i="1"/>
  <c r="H20" i="1"/>
  <c r="F20" i="1"/>
  <c r="E20" i="1"/>
  <c r="H19" i="1"/>
  <c r="F19" i="1"/>
  <c r="E19" i="1"/>
  <c r="H18" i="1"/>
  <c r="F18" i="1"/>
  <c r="E18" i="1"/>
  <c r="H17" i="1"/>
  <c r="F17" i="1"/>
  <c r="E17" i="1"/>
  <c r="H16" i="1"/>
  <c r="F16" i="1"/>
  <c r="E16" i="1"/>
  <c r="H15" i="1"/>
  <c r="F15" i="1"/>
  <c r="E15" i="1"/>
  <c r="H14" i="1"/>
  <c r="F14" i="1"/>
  <c r="E14" i="1"/>
  <c r="H13" i="1"/>
  <c r="F13" i="1"/>
  <c r="E13" i="1"/>
  <c r="H12" i="1"/>
  <c r="F12" i="1"/>
  <c r="E12" i="1"/>
  <c r="H11" i="1"/>
  <c r="F11" i="1"/>
  <c r="E11" i="1"/>
  <c r="H10" i="1"/>
  <c r="F10" i="1"/>
  <c r="E10" i="1"/>
  <c r="H9" i="1"/>
  <c r="F9" i="1"/>
  <c r="E9" i="1"/>
  <c r="H8" i="1"/>
  <c r="F8" i="1"/>
  <c r="E8" i="1"/>
  <c r="G7" i="1"/>
  <c r="D7" i="1"/>
  <c r="E7" i="1" s="1"/>
  <c r="C7" i="1"/>
  <c r="C6" i="1" s="1"/>
  <c r="G26" i="2" l="1"/>
  <c r="E23" i="2"/>
  <c r="G6" i="1"/>
  <c r="H6" i="1" s="1"/>
  <c r="D33" i="1"/>
  <c r="F34" i="1"/>
  <c r="D6" i="1"/>
  <c r="F7" i="1"/>
  <c r="E34" i="1"/>
  <c r="H7" i="1"/>
  <c r="E6" i="1" l="1"/>
  <c r="F6" i="1"/>
  <c r="F33" i="1"/>
  <c r="E33" i="1"/>
  <c r="H33" i="1"/>
</calcChain>
</file>

<file path=xl/sharedStrings.xml><?xml version="1.0" encoding="utf-8"?>
<sst xmlns="http://schemas.openxmlformats.org/spreadsheetml/2006/main" count="181" uniqueCount="170">
  <si>
    <t xml:space="preserve">Ежеквартальные сведения об исполнении бюджета Дмитровского городского округа Московской области </t>
  </si>
  <si>
    <t>По доходам в разрезе видов доходов и в сравнении с соответствующим периодом прошлого года</t>
  </si>
  <si>
    <t>(тыс.руб.)</t>
  </si>
  <si>
    <t>Наименование</t>
  </si>
  <si>
    <t>Утвержденный  план 2021г.</t>
  </si>
  <si>
    <t xml:space="preserve">Исполнено на 01.04.2021г. </t>
  </si>
  <si>
    <t>отклонение (гр.3-гр.2)</t>
  </si>
  <si>
    <t>% исполнения</t>
  </si>
  <si>
    <t xml:space="preserve">Исполнено на 01.04.2020г. </t>
  </si>
  <si>
    <t>отклонение (гр.6-гр.3)</t>
  </si>
  <si>
    <t>Доходы всего</t>
  </si>
  <si>
    <t>Налоговые и неналоговые доходы</t>
  </si>
  <si>
    <t>налоговые доходы, из них:</t>
  </si>
  <si>
    <t>налог на доходы физических лиц</t>
  </si>
  <si>
    <t>акцизы</t>
  </si>
  <si>
    <t>упрощенная система налогообложения</t>
  </si>
  <si>
    <t>единый налог на вмененный доход</t>
  </si>
  <si>
    <t>единый сельскохозяйственный налог</t>
  </si>
  <si>
    <t>патентная система налогообложения</t>
  </si>
  <si>
    <t>налог на имущество физ. лиц</t>
  </si>
  <si>
    <t>земельный налог с организаций</t>
  </si>
  <si>
    <t>земельный налог с физ. лиц</t>
  </si>
  <si>
    <t>госпошлина</t>
  </si>
  <si>
    <t>отмененные налоги и сборы</t>
  </si>
  <si>
    <t>неналоговые доходы, из них:</t>
  </si>
  <si>
    <t>арендная плата за землю (до разграничения)</t>
  </si>
  <si>
    <t>арендная плата за землю (собственность округа)</t>
  </si>
  <si>
    <t>аренда имущества</t>
  </si>
  <si>
    <t>прочие доходы от использования имущества</t>
  </si>
  <si>
    <t>плата за негативное воздействие на окружающую среду</t>
  </si>
  <si>
    <t>доходы от оказания платных услуг</t>
  </si>
  <si>
    <t>продажа имущества</t>
  </si>
  <si>
    <t>продажа земли (до разграничения)</t>
  </si>
  <si>
    <t>продажа земли (собственность округа)</t>
  </si>
  <si>
    <t>плата за увеличение площади земельных участков</t>
  </si>
  <si>
    <t>штрафы</t>
  </si>
  <si>
    <t>прочие</t>
  </si>
  <si>
    <t>Безвозмездные поступления, в т.ч.</t>
  </si>
  <si>
    <t>Безвозмездные поступления из бюджетов других уровней</t>
  </si>
  <si>
    <t xml:space="preserve">Дотации </t>
  </si>
  <si>
    <t>Субсидии</t>
  </si>
  <si>
    <t>Субвенции</t>
  </si>
  <si>
    <t>Иные межбюджетные</t>
  </si>
  <si>
    <t>Прочие безвозмездные поступления</t>
  </si>
  <si>
    <t>Доходы от возврата остатков</t>
  </si>
  <si>
    <t>Возврат остатков</t>
  </si>
  <si>
    <t>По расходам в разрезе муниципальных программ и в сравнении с соответствующим периодом прошлого года</t>
  </si>
  <si>
    <t>отклонение (гр.5-гр.3)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</si>
  <si>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</si>
  <si>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</si>
  <si>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</si>
  <si>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</si>
  <si>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</si>
  <si>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</si>
  <si>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</si>
  <si>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</si>
  <si>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</si>
  <si>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</si>
  <si>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</si>
  <si>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</si>
  <si>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</si>
  <si>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</si>
  <si>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</si>
  <si>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</si>
  <si>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</si>
  <si>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</si>
  <si>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</si>
  <si>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</si>
  <si>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</si>
  <si>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Непрограммные расходы</t>
  </si>
  <si>
    <t>Расходы бюджета - всего</t>
  </si>
  <si>
    <t>По разделам и подразделам классификации расходов и в сравнении с соответствующим периодом прошлого года</t>
  </si>
  <si>
    <t>тыс. руб.</t>
  </si>
  <si>
    <t>Раздел / подраздел</t>
  </si>
  <si>
    <t>отклонение (гр.6-гр.4)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</si>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</sst>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[&gt;=0.005]#,##0.00,;[Red][&lt;=-0.005]\-#,##0.00,;#,##0.00"/>
    <numFmt numFmtId="166" formatCode="#,##0.00_ ;[Red]\-#,##0.00\ "/>
    <numFmt numFmtId="167" formatCode="&quot;&quot;##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4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165" fontId="11" fillId="0" borderId="1" xfId="0" applyNumberFormat="1" applyFont="1" applyBorder="1" applyAlignment="1">
      <alignment horizontal="center" vertical="center" wrapText="1"/>
    </xf>
    <xf numFmtId="167" fontId="12" fillId="0" borderId="0" xfId="0" applyNumberFormat="1" applyFont="1"/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164" fontId="0" fillId="0" borderId="0" xfId="0" applyNumberFormat="1"/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2"/>
  <sheetViews>
    <sheetView workbookViewId="0">
      <selection activeCell="B4" sqref="B4"/>
    </sheetView>
  </sheetViews>
  <sheetFormatPr defaultRowHeight="15" x14ac:dyDescent="0.25"/>
  <cols>
    <col min="2" max="2" width="30.28515625" style="4" customWidth="1"/>
    <col min="3" max="3" width="17.28515625" customWidth="1"/>
    <col min="4" max="4" width="14.42578125" customWidth="1"/>
    <col min="5" max="5" width="14.7109375" customWidth="1"/>
    <col min="6" max="6" width="13.5703125" customWidth="1"/>
    <col min="7" max="7" width="14.28515625" customWidth="1"/>
    <col min="8" max="8" width="13.7109375" customWidth="1"/>
  </cols>
  <sheetData>
    <row r="1" spans="2:8" s="2" customFormat="1" ht="59.25" customHeight="1" x14ac:dyDescent="0.4">
      <c r="B1" s="1" t="s">
        <v>0</v>
      </c>
      <c r="C1" s="1"/>
      <c r="D1" s="1"/>
      <c r="E1" s="1"/>
      <c r="F1" s="1"/>
      <c r="G1" s="1"/>
      <c r="H1" s="1"/>
    </row>
    <row r="2" spans="2:8" s="2" customFormat="1" ht="59.25" customHeight="1" x14ac:dyDescent="0.4">
      <c r="B2" s="3" t="s">
        <v>1</v>
      </c>
      <c r="C2" s="3"/>
      <c r="D2" s="3"/>
      <c r="E2" s="3"/>
      <c r="F2" s="3"/>
      <c r="G2" s="3"/>
      <c r="H2" s="3"/>
    </row>
    <row r="3" spans="2:8" x14ac:dyDescent="0.25">
      <c r="H3" t="s">
        <v>2</v>
      </c>
    </row>
    <row r="4" spans="2:8" s="6" customFormat="1" ht="47.25" x14ac:dyDescent="0.25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8" ht="15.75" x14ac:dyDescent="0.25"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2:8" ht="15.75" x14ac:dyDescent="0.25">
      <c r="B6" s="7" t="s">
        <v>10</v>
      </c>
      <c r="C6" s="8">
        <f>C7+C33</f>
        <v>8243724</v>
      </c>
      <c r="D6" s="8">
        <f>D7+D33</f>
        <v>1631591.2</v>
      </c>
      <c r="E6" s="8">
        <f>D6-C6</f>
        <v>-6612132.7999999998</v>
      </c>
      <c r="F6" s="8">
        <f>D6/C6*100</f>
        <v>19.791919283081285</v>
      </c>
      <c r="G6" s="8">
        <f>G7+G33</f>
        <v>1676396.7000000002</v>
      </c>
      <c r="H6" s="8">
        <f>G6-D6</f>
        <v>44805.500000000233</v>
      </c>
    </row>
    <row r="7" spans="2:8" ht="45.75" customHeight="1" x14ac:dyDescent="0.25">
      <c r="B7" s="7" t="s">
        <v>11</v>
      </c>
      <c r="C7" s="8">
        <f>C8+C20</f>
        <v>4170930.3</v>
      </c>
      <c r="D7" s="8">
        <f>D8+D20</f>
        <v>879034.79999999993</v>
      </c>
      <c r="E7" s="8">
        <f t="shared" ref="E7:E41" si="0">D7-C7</f>
        <v>-3291895.5</v>
      </c>
      <c r="F7" s="8">
        <f t="shared" ref="F7:F41" si="1">D7/C7*100</f>
        <v>21.075269466862103</v>
      </c>
      <c r="G7" s="8">
        <f>G8+G20</f>
        <v>866311.3</v>
      </c>
      <c r="H7" s="8">
        <f t="shared" ref="H7:H41" si="2">G7-D7</f>
        <v>-12723.499999999884</v>
      </c>
    </row>
    <row r="8" spans="2:8" ht="41.25" customHeight="1" x14ac:dyDescent="0.25">
      <c r="B8" s="7" t="s">
        <v>12</v>
      </c>
      <c r="C8" s="8">
        <v>3684676</v>
      </c>
      <c r="D8" s="8">
        <v>738322.2</v>
      </c>
      <c r="E8" s="8">
        <f t="shared" si="0"/>
        <v>-2946353.8</v>
      </c>
      <c r="F8" s="8">
        <f t="shared" si="1"/>
        <v>20.037642387010418</v>
      </c>
      <c r="G8" s="8">
        <v>743031.9</v>
      </c>
      <c r="H8" s="8">
        <f t="shared" si="2"/>
        <v>4709.7000000000698</v>
      </c>
    </row>
    <row r="9" spans="2:8" ht="37.5" customHeight="1" x14ac:dyDescent="0.25">
      <c r="B9" s="9" t="s">
        <v>13</v>
      </c>
      <c r="C9" s="10">
        <v>1740533</v>
      </c>
      <c r="D9" s="10">
        <v>355862.9</v>
      </c>
      <c r="E9" s="8">
        <f t="shared" si="0"/>
        <v>-1384670.1</v>
      </c>
      <c r="F9" s="8">
        <f t="shared" si="1"/>
        <v>20.445627862269777</v>
      </c>
      <c r="G9" s="10">
        <v>379457.2</v>
      </c>
      <c r="H9" s="8">
        <f t="shared" si="2"/>
        <v>23594.299999999988</v>
      </c>
    </row>
    <row r="10" spans="2:8" ht="21" customHeight="1" x14ac:dyDescent="0.25">
      <c r="B10" s="9" t="s">
        <v>14</v>
      </c>
      <c r="C10" s="10">
        <v>96577</v>
      </c>
      <c r="D10" s="10">
        <v>21200.799999999999</v>
      </c>
      <c r="E10" s="8">
        <f t="shared" si="0"/>
        <v>-75376.2</v>
      </c>
      <c r="F10" s="8">
        <f t="shared" si="1"/>
        <v>21.95222464976133</v>
      </c>
      <c r="G10" s="10">
        <v>21566</v>
      </c>
      <c r="H10" s="8">
        <f t="shared" si="2"/>
        <v>365.20000000000073</v>
      </c>
    </row>
    <row r="11" spans="2:8" ht="41.25" customHeight="1" x14ac:dyDescent="0.25">
      <c r="B11" s="9" t="s">
        <v>15</v>
      </c>
      <c r="C11" s="10">
        <v>396883</v>
      </c>
      <c r="D11" s="10">
        <v>83482.7</v>
      </c>
      <c r="E11" s="8">
        <f t="shared" si="0"/>
        <v>-313400.3</v>
      </c>
      <c r="F11" s="8">
        <f t="shared" si="1"/>
        <v>21.034587019348272</v>
      </c>
      <c r="G11" s="10">
        <v>67024.2</v>
      </c>
      <c r="H11" s="8">
        <f t="shared" si="2"/>
        <v>-16458.5</v>
      </c>
    </row>
    <row r="12" spans="2:8" ht="34.5" customHeight="1" x14ac:dyDescent="0.25">
      <c r="B12" s="9" t="s">
        <v>16</v>
      </c>
      <c r="C12" s="10">
        <v>86672</v>
      </c>
      <c r="D12" s="10">
        <v>15254.5</v>
      </c>
      <c r="E12" s="8">
        <f t="shared" si="0"/>
        <v>-71417.5</v>
      </c>
      <c r="F12" s="8">
        <f t="shared" si="1"/>
        <v>17.600263060734726</v>
      </c>
      <c r="G12" s="10">
        <v>20649.5</v>
      </c>
      <c r="H12" s="8">
        <f t="shared" si="2"/>
        <v>5395</v>
      </c>
    </row>
    <row r="13" spans="2:8" ht="34.5" customHeight="1" x14ac:dyDescent="0.25">
      <c r="B13" s="9" t="s">
        <v>17</v>
      </c>
      <c r="C13" s="10">
        <v>0</v>
      </c>
      <c r="D13" s="10">
        <v>397.2</v>
      </c>
      <c r="E13" s="8">
        <f t="shared" si="0"/>
        <v>397.2</v>
      </c>
      <c r="F13" s="8" t="e">
        <f>D13/C13*100</f>
        <v>#DIV/0!</v>
      </c>
      <c r="G13" s="10">
        <v>-1164</v>
      </c>
      <c r="H13" s="8">
        <f t="shared" si="2"/>
        <v>-1561.2</v>
      </c>
    </row>
    <row r="14" spans="2:8" ht="40.5" customHeight="1" x14ac:dyDescent="0.25">
      <c r="B14" s="9" t="s">
        <v>18</v>
      </c>
      <c r="C14" s="10">
        <v>43080</v>
      </c>
      <c r="D14" s="10">
        <v>26209.1</v>
      </c>
      <c r="E14" s="8">
        <f t="shared" si="0"/>
        <v>-16870.900000000001</v>
      </c>
      <c r="F14" s="8">
        <f t="shared" si="1"/>
        <v>60.83820798514391</v>
      </c>
      <c r="G14" s="10">
        <v>15319.7</v>
      </c>
      <c r="H14" s="8">
        <f t="shared" si="2"/>
        <v>-10889.399999999998</v>
      </c>
    </row>
    <row r="15" spans="2:8" ht="38.25" customHeight="1" x14ac:dyDescent="0.25">
      <c r="B15" s="9" t="s">
        <v>19</v>
      </c>
      <c r="C15" s="10">
        <v>166106</v>
      </c>
      <c r="D15" s="10">
        <v>28435.4</v>
      </c>
      <c r="E15" s="8">
        <f t="shared" si="0"/>
        <v>-137670.6</v>
      </c>
      <c r="F15" s="8">
        <f t="shared" si="1"/>
        <v>17.118827736505608</v>
      </c>
      <c r="G15" s="10">
        <v>15763.7</v>
      </c>
      <c r="H15" s="8">
        <f t="shared" si="2"/>
        <v>-12671.7</v>
      </c>
    </row>
    <row r="16" spans="2:8" ht="34.5" customHeight="1" x14ac:dyDescent="0.25">
      <c r="B16" s="9" t="s">
        <v>20</v>
      </c>
      <c r="C16" s="10">
        <v>608136</v>
      </c>
      <c r="D16" s="10">
        <v>165575.5</v>
      </c>
      <c r="E16" s="8">
        <f t="shared" si="0"/>
        <v>-442560.5</v>
      </c>
      <c r="F16" s="8">
        <f t="shared" si="1"/>
        <v>27.226722312114394</v>
      </c>
      <c r="G16" s="10">
        <v>176852.7</v>
      </c>
      <c r="H16" s="8">
        <f t="shared" si="2"/>
        <v>11277.200000000012</v>
      </c>
    </row>
    <row r="17" spans="2:8" ht="23.25" customHeight="1" x14ac:dyDescent="0.25">
      <c r="B17" s="9" t="s">
        <v>21</v>
      </c>
      <c r="C17" s="10">
        <v>517442</v>
      </c>
      <c r="D17" s="10">
        <v>36749.699999999997</v>
      </c>
      <c r="E17" s="8">
        <f t="shared" si="0"/>
        <v>-480692.3</v>
      </c>
      <c r="F17" s="8">
        <f t="shared" si="1"/>
        <v>7.1021872982865704</v>
      </c>
      <c r="G17" s="10">
        <v>42160.4</v>
      </c>
      <c r="H17" s="8">
        <f t="shared" si="2"/>
        <v>5410.7000000000044</v>
      </c>
    </row>
    <row r="18" spans="2:8" ht="24" customHeight="1" x14ac:dyDescent="0.25">
      <c r="B18" s="9" t="s">
        <v>22</v>
      </c>
      <c r="C18" s="10">
        <v>29247</v>
      </c>
      <c r="D18" s="10">
        <v>5151.8</v>
      </c>
      <c r="E18" s="8">
        <f t="shared" si="0"/>
        <v>-24095.200000000001</v>
      </c>
      <c r="F18" s="8">
        <f t="shared" si="1"/>
        <v>17.61479809895032</v>
      </c>
      <c r="G18" s="10">
        <v>5402.5</v>
      </c>
      <c r="H18" s="8">
        <f t="shared" si="2"/>
        <v>250.69999999999982</v>
      </c>
    </row>
    <row r="19" spans="2:8" ht="24" customHeight="1" x14ac:dyDescent="0.25">
      <c r="B19" s="9" t="s">
        <v>23</v>
      </c>
      <c r="C19" s="10">
        <v>0</v>
      </c>
      <c r="D19" s="10">
        <v>2.6</v>
      </c>
      <c r="E19" s="8">
        <f t="shared" si="0"/>
        <v>2.6</v>
      </c>
      <c r="F19" s="8" t="e">
        <f t="shared" si="1"/>
        <v>#DIV/0!</v>
      </c>
      <c r="G19" s="10">
        <v>0</v>
      </c>
      <c r="H19" s="8">
        <f t="shared" si="2"/>
        <v>-2.6</v>
      </c>
    </row>
    <row r="20" spans="2:8" ht="42.75" customHeight="1" x14ac:dyDescent="0.25">
      <c r="B20" s="7" t="s">
        <v>24</v>
      </c>
      <c r="C20" s="8">
        <v>486254.3</v>
      </c>
      <c r="D20" s="8">
        <v>140712.6</v>
      </c>
      <c r="E20" s="8">
        <f t="shared" si="0"/>
        <v>-345541.69999999995</v>
      </c>
      <c r="F20" s="8">
        <f t="shared" si="1"/>
        <v>28.938068002689132</v>
      </c>
      <c r="G20" s="8">
        <v>123279.4</v>
      </c>
      <c r="H20" s="8">
        <f t="shared" si="2"/>
        <v>-17433.200000000012</v>
      </c>
    </row>
    <row r="21" spans="2:8" ht="30" customHeight="1" x14ac:dyDescent="0.25">
      <c r="B21" s="9" t="s">
        <v>25</v>
      </c>
      <c r="C21" s="10">
        <v>319000</v>
      </c>
      <c r="D21" s="10">
        <v>89025.7</v>
      </c>
      <c r="E21" s="8">
        <f t="shared" si="0"/>
        <v>-229974.3</v>
      </c>
      <c r="F21" s="8">
        <f t="shared" si="1"/>
        <v>27.907742946708463</v>
      </c>
      <c r="G21" s="10">
        <v>68574.7</v>
      </c>
      <c r="H21" s="8">
        <f t="shared" si="2"/>
        <v>-20451</v>
      </c>
    </row>
    <row r="22" spans="2:8" ht="30" customHeight="1" x14ac:dyDescent="0.25">
      <c r="B22" s="9" t="s">
        <v>26</v>
      </c>
      <c r="C22" s="10">
        <v>487</v>
      </c>
      <c r="D22" s="10">
        <v>170.3</v>
      </c>
      <c r="E22" s="8">
        <f t="shared" si="0"/>
        <v>-316.7</v>
      </c>
      <c r="F22" s="8">
        <f t="shared" si="1"/>
        <v>34.969199178644764</v>
      </c>
      <c r="G22" s="10">
        <v>704.8</v>
      </c>
      <c r="H22" s="8">
        <f t="shared" si="2"/>
        <v>534.5</v>
      </c>
    </row>
    <row r="23" spans="2:8" ht="23.25" customHeight="1" x14ac:dyDescent="0.25">
      <c r="B23" s="9" t="s">
        <v>27</v>
      </c>
      <c r="C23" s="10">
        <v>21106</v>
      </c>
      <c r="D23" s="10">
        <v>4744.7</v>
      </c>
      <c r="E23" s="8">
        <f t="shared" si="0"/>
        <v>-16361.3</v>
      </c>
      <c r="F23" s="8">
        <f t="shared" si="1"/>
        <v>22.480337344830854</v>
      </c>
      <c r="G23" s="10">
        <v>3694.1</v>
      </c>
      <c r="H23" s="8">
        <f t="shared" si="2"/>
        <v>-1050.5999999999999</v>
      </c>
    </row>
    <row r="24" spans="2:8" ht="33.75" customHeight="1" x14ac:dyDescent="0.25">
      <c r="B24" s="9" t="s">
        <v>28</v>
      </c>
      <c r="C24" s="10">
        <v>45349</v>
      </c>
      <c r="D24" s="10">
        <v>7668.7</v>
      </c>
      <c r="E24" s="8">
        <f t="shared" si="0"/>
        <v>-37680.300000000003</v>
      </c>
      <c r="F24" s="8">
        <f t="shared" si="1"/>
        <v>16.91040596264526</v>
      </c>
      <c r="G24" s="10">
        <v>17254</v>
      </c>
      <c r="H24" s="8">
        <f t="shared" si="2"/>
        <v>9585.2999999999993</v>
      </c>
    </row>
    <row r="25" spans="2:8" ht="42.75" customHeight="1" x14ac:dyDescent="0.25">
      <c r="B25" s="9" t="s">
        <v>29</v>
      </c>
      <c r="C25" s="10">
        <v>9694</v>
      </c>
      <c r="D25" s="10">
        <v>3085.1</v>
      </c>
      <c r="E25" s="8">
        <f t="shared" si="0"/>
        <v>-6608.9</v>
      </c>
      <c r="F25" s="8">
        <f t="shared" si="1"/>
        <v>31.824840107282853</v>
      </c>
      <c r="G25" s="10">
        <v>2246.5</v>
      </c>
      <c r="H25" s="8">
        <f t="shared" si="2"/>
        <v>-838.59999999999991</v>
      </c>
    </row>
    <row r="26" spans="2:8" ht="42.75" customHeight="1" x14ac:dyDescent="0.25">
      <c r="B26" s="9" t="s">
        <v>30</v>
      </c>
      <c r="C26" s="10">
        <v>10593</v>
      </c>
      <c r="D26" s="10">
        <v>9753.7000000000007</v>
      </c>
      <c r="E26" s="8">
        <f t="shared" si="0"/>
        <v>-839.29999999999927</v>
      </c>
      <c r="F26" s="8">
        <f t="shared" si="1"/>
        <v>92.076843198338537</v>
      </c>
      <c r="G26" s="10">
        <v>10377.200000000001</v>
      </c>
      <c r="H26" s="8">
        <f t="shared" si="2"/>
        <v>623.5</v>
      </c>
    </row>
    <row r="27" spans="2:8" ht="42.75" customHeight="1" x14ac:dyDescent="0.25">
      <c r="B27" s="9" t="s">
        <v>31</v>
      </c>
      <c r="C27" s="10">
        <v>0</v>
      </c>
      <c r="D27" s="10">
        <v>205.2</v>
      </c>
      <c r="E27" s="8">
        <f t="shared" si="0"/>
        <v>205.2</v>
      </c>
      <c r="F27" s="8" t="e">
        <f t="shared" si="1"/>
        <v>#DIV/0!</v>
      </c>
      <c r="G27" s="10">
        <v>138.80000000000001</v>
      </c>
      <c r="H27" s="8">
        <f t="shared" si="2"/>
        <v>-66.399999999999977</v>
      </c>
    </row>
    <row r="28" spans="2:8" ht="36.75" customHeight="1" x14ac:dyDescent="0.25">
      <c r="B28" s="9" t="s">
        <v>32</v>
      </c>
      <c r="C28" s="10">
        <v>21398</v>
      </c>
      <c r="D28" s="10">
        <v>6068.7</v>
      </c>
      <c r="E28" s="8">
        <f t="shared" si="0"/>
        <v>-15329.3</v>
      </c>
      <c r="F28" s="8">
        <f t="shared" si="1"/>
        <v>28.361061781474906</v>
      </c>
      <c r="G28" s="10">
        <v>539.9</v>
      </c>
      <c r="H28" s="8">
        <f t="shared" si="2"/>
        <v>-5528.8</v>
      </c>
    </row>
    <row r="29" spans="2:8" ht="37.5" customHeight="1" x14ac:dyDescent="0.25">
      <c r="B29" s="9" t="s">
        <v>33</v>
      </c>
      <c r="C29" s="10">
        <v>0</v>
      </c>
      <c r="D29" s="10">
        <v>0</v>
      </c>
      <c r="E29" s="8">
        <f t="shared" si="0"/>
        <v>0</v>
      </c>
      <c r="F29" s="8" t="e">
        <f t="shared" si="1"/>
        <v>#DIV/0!</v>
      </c>
      <c r="G29" s="10">
        <v>0</v>
      </c>
      <c r="H29" s="8">
        <f t="shared" si="2"/>
        <v>0</v>
      </c>
    </row>
    <row r="30" spans="2:8" ht="32.25" customHeight="1" x14ac:dyDescent="0.25">
      <c r="B30" s="9" t="s">
        <v>34</v>
      </c>
      <c r="C30" s="10">
        <v>51381</v>
      </c>
      <c r="D30" s="10">
        <v>14855.2</v>
      </c>
      <c r="E30" s="8">
        <f t="shared" si="0"/>
        <v>-36525.800000000003</v>
      </c>
      <c r="F30" s="8">
        <f t="shared" si="1"/>
        <v>28.911854576594465</v>
      </c>
      <c r="G30" s="10">
        <v>8105.6</v>
      </c>
      <c r="H30" s="8">
        <f t="shared" si="2"/>
        <v>-6749.6</v>
      </c>
    </row>
    <row r="31" spans="2:8" ht="32.25" customHeight="1" x14ac:dyDescent="0.25">
      <c r="B31" s="9" t="s">
        <v>35</v>
      </c>
      <c r="C31" s="10">
        <v>1370</v>
      </c>
      <c r="D31" s="10">
        <v>2253.6</v>
      </c>
      <c r="E31" s="8">
        <f t="shared" si="0"/>
        <v>883.59999999999991</v>
      </c>
      <c r="F31" s="8">
        <f t="shared" si="1"/>
        <v>164.49635036496352</v>
      </c>
      <c r="G31" s="10">
        <v>6429.3</v>
      </c>
      <c r="H31" s="8">
        <f t="shared" si="2"/>
        <v>4175.7000000000007</v>
      </c>
    </row>
    <row r="32" spans="2:8" ht="32.25" customHeight="1" x14ac:dyDescent="0.25">
      <c r="B32" s="9" t="s">
        <v>36</v>
      </c>
      <c r="C32" s="10">
        <v>5876</v>
      </c>
      <c r="D32" s="10">
        <v>2881.8</v>
      </c>
      <c r="E32" s="8">
        <f t="shared" si="0"/>
        <v>-2994.2</v>
      </c>
      <c r="F32" s="8">
        <f t="shared" si="1"/>
        <v>49.043567052416613</v>
      </c>
      <c r="G32" s="10">
        <v>5214.6000000000004</v>
      </c>
      <c r="H32" s="8">
        <f t="shared" si="2"/>
        <v>2332.8000000000002</v>
      </c>
    </row>
    <row r="33" spans="2:8" ht="29.25" x14ac:dyDescent="0.25">
      <c r="B33" s="11" t="s">
        <v>37</v>
      </c>
      <c r="C33" s="12">
        <f>C34+C39+C40+C41</f>
        <v>4072793.7</v>
      </c>
      <c r="D33" s="12">
        <f>D34+D39+D40+D41</f>
        <v>752556.4</v>
      </c>
      <c r="E33" s="8">
        <f t="shared" si="0"/>
        <v>-3320237.3000000003</v>
      </c>
      <c r="F33" s="8">
        <f t="shared" si="1"/>
        <v>18.477645946073821</v>
      </c>
      <c r="G33" s="12">
        <f>G34+G39+G40+G41</f>
        <v>810085.4</v>
      </c>
      <c r="H33" s="8">
        <f t="shared" si="2"/>
        <v>57529</v>
      </c>
    </row>
    <row r="34" spans="2:8" ht="30" x14ac:dyDescent="0.25">
      <c r="B34" s="13" t="s">
        <v>38</v>
      </c>
      <c r="C34" s="14">
        <f>C35+C36+C37+C38</f>
        <v>4072793.7</v>
      </c>
      <c r="D34" s="14">
        <f>D35+D36+D37+D38</f>
        <v>765686</v>
      </c>
      <c r="E34" s="8">
        <f t="shared" si="0"/>
        <v>-3307107.7</v>
      </c>
      <c r="F34" s="8">
        <f t="shared" si="1"/>
        <v>18.800019259507302</v>
      </c>
      <c r="G34" s="14">
        <f>G35+G36+G37+G38</f>
        <v>804992.7</v>
      </c>
      <c r="H34" s="8">
        <f t="shared" si="2"/>
        <v>39306.699999999953</v>
      </c>
    </row>
    <row r="35" spans="2:8" ht="15.75" x14ac:dyDescent="0.25">
      <c r="B35" s="15" t="s">
        <v>39</v>
      </c>
      <c r="C35" s="14">
        <v>1637</v>
      </c>
      <c r="D35" s="14">
        <v>1067.7</v>
      </c>
      <c r="E35" s="8">
        <f t="shared" si="0"/>
        <v>-569.29999999999995</v>
      </c>
      <c r="F35" s="8">
        <f t="shared" si="1"/>
        <v>65.222968845448989</v>
      </c>
      <c r="G35" s="14">
        <v>362</v>
      </c>
      <c r="H35" s="8">
        <f t="shared" si="2"/>
        <v>-705.7</v>
      </c>
    </row>
    <row r="36" spans="2:8" ht="15.75" x14ac:dyDescent="0.25">
      <c r="B36" s="15" t="s">
        <v>40</v>
      </c>
      <c r="C36" s="14">
        <v>1070596.7</v>
      </c>
      <c r="D36" s="14">
        <v>63732</v>
      </c>
      <c r="E36" s="8">
        <f t="shared" si="0"/>
        <v>-1006864.7</v>
      </c>
      <c r="F36" s="8">
        <f t="shared" si="1"/>
        <v>5.9529419434974908</v>
      </c>
      <c r="G36" s="14">
        <v>78441.600000000006</v>
      </c>
      <c r="H36" s="8">
        <f t="shared" si="2"/>
        <v>14709.600000000006</v>
      </c>
    </row>
    <row r="37" spans="2:8" ht="15.75" x14ac:dyDescent="0.25">
      <c r="B37" s="15" t="s">
        <v>41</v>
      </c>
      <c r="C37" s="14">
        <v>2999560</v>
      </c>
      <c r="D37" s="14">
        <v>700886.3</v>
      </c>
      <c r="E37" s="8">
        <f t="shared" si="0"/>
        <v>-2298673.7000000002</v>
      </c>
      <c r="F37" s="8">
        <f t="shared" si="1"/>
        <v>23.36630372454627</v>
      </c>
      <c r="G37" s="14">
        <v>726189.1</v>
      </c>
      <c r="H37" s="8">
        <f t="shared" si="2"/>
        <v>25302.79999999993</v>
      </c>
    </row>
    <row r="38" spans="2:8" ht="15.75" x14ac:dyDescent="0.25">
      <c r="B38" s="15" t="s">
        <v>42</v>
      </c>
      <c r="C38" s="14">
        <v>1000</v>
      </c>
      <c r="D38" s="14">
        <v>0</v>
      </c>
      <c r="E38" s="8">
        <f t="shared" si="0"/>
        <v>-1000</v>
      </c>
      <c r="F38" s="8">
        <f t="shared" si="1"/>
        <v>0</v>
      </c>
      <c r="G38" s="14">
        <v>0</v>
      </c>
      <c r="H38" s="8">
        <f t="shared" si="2"/>
        <v>0</v>
      </c>
    </row>
    <row r="39" spans="2:8" ht="30" x14ac:dyDescent="0.25">
      <c r="B39" s="13" t="s">
        <v>43</v>
      </c>
      <c r="C39" s="14">
        <v>0</v>
      </c>
      <c r="D39" s="14">
        <v>0</v>
      </c>
      <c r="E39" s="8">
        <f t="shared" si="0"/>
        <v>0</v>
      </c>
      <c r="F39" s="8" t="e">
        <f t="shared" si="1"/>
        <v>#DIV/0!</v>
      </c>
      <c r="G39" s="14">
        <v>0</v>
      </c>
      <c r="H39" s="8">
        <f t="shared" si="2"/>
        <v>0</v>
      </c>
    </row>
    <row r="40" spans="2:8" ht="22.5" customHeight="1" x14ac:dyDescent="0.25">
      <c r="B40" s="13" t="s">
        <v>44</v>
      </c>
      <c r="C40" s="14">
        <v>0</v>
      </c>
      <c r="D40" s="14">
        <v>9064.2999999999993</v>
      </c>
      <c r="E40" s="8">
        <f t="shared" si="0"/>
        <v>9064.2999999999993</v>
      </c>
      <c r="F40" s="8" t="e">
        <f t="shared" si="1"/>
        <v>#DIV/0!</v>
      </c>
      <c r="G40" s="14">
        <v>26382.799999999999</v>
      </c>
      <c r="H40" s="8">
        <f t="shared" si="2"/>
        <v>17318.5</v>
      </c>
    </row>
    <row r="41" spans="2:8" ht="15.75" x14ac:dyDescent="0.25">
      <c r="B41" s="13" t="s">
        <v>45</v>
      </c>
      <c r="C41" s="14">
        <v>0</v>
      </c>
      <c r="D41" s="14">
        <v>-22193.9</v>
      </c>
      <c r="E41" s="8">
        <f t="shared" si="0"/>
        <v>-22193.9</v>
      </c>
      <c r="F41" s="8" t="e">
        <f t="shared" si="1"/>
        <v>#DIV/0!</v>
      </c>
      <c r="G41" s="14">
        <v>-21290.1</v>
      </c>
      <c r="H41" s="8">
        <f t="shared" si="2"/>
        <v>903.80000000000291</v>
      </c>
    </row>
    <row r="42" spans="2:8" ht="15.75" x14ac:dyDescent="0.25">
      <c r="C42" s="16"/>
      <c r="D42" s="16"/>
      <c r="E42" s="16"/>
      <c r="F42" s="16"/>
      <c r="G42" s="16"/>
      <c r="H42" s="16"/>
    </row>
  </sheetData>
  <mergeCells count="2">
    <mergeCell ref="B1:H1"/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D2DDC-B74B-4A17-9999-079035954EA5}">
  <dimension ref="B1:H28"/>
  <sheetViews>
    <sheetView workbookViewId="0">
      <selection activeCell="B2" sqref="B2"/>
    </sheetView>
  </sheetViews>
  <sheetFormatPr defaultRowHeight="15" x14ac:dyDescent="0.25"/>
  <cols>
    <col min="2" max="2" width="38.5703125" customWidth="1"/>
    <col min="3" max="7" width="17.5703125" customWidth="1"/>
    <col min="8" max="8" width="25.42578125" customWidth="1"/>
  </cols>
  <sheetData>
    <row r="1" spans="2:8" ht="20.25" x14ac:dyDescent="0.3">
      <c r="B1" s="3" t="s">
        <v>46</v>
      </c>
      <c r="C1" s="3"/>
      <c r="D1" s="3"/>
      <c r="E1" s="3"/>
      <c r="F1" s="3"/>
      <c r="G1" s="3"/>
    </row>
    <row r="2" spans="2:8" ht="31.5" x14ac:dyDescent="0.25">
      <c r="B2" s="5" t="s">
        <v>3</v>
      </c>
      <c r="C2" s="5" t="s">
        <v>4</v>
      </c>
      <c r="D2" s="5" t="s">
        <v>5</v>
      </c>
      <c r="E2" s="5" t="s">
        <v>7</v>
      </c>
      <c r="F2" s="5" t="s">
        <v>8</v>
      </c>
      <c r="G2" s="5" t="s">
        <v>47</v>
      </c>
    </row>
    <row r="3" spans="2:8" ht="15.75" x14ac:dyDescent="0.25"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</row>
    <row r="4" spans="2:8" s="20" customFormat="1" ht="31.5" x14ac:dyDescent="0.25">
      <c r="B4" s="17" t="s">
        <v>48</v>
      </c>
      <c r="C4" s="18">
        <v>7932000</v>
      </c>
      <c r="D4" s="18">
        <v>1099618.3600000001</v>
      </c>
      <c r="E4" s="19">
        <f t="shared" ref="E4:E26" si="0">D4/C4*100</f>
        <v>13.863065557236512</v>
      </c>
      <c r="F4" s="18">
        <v>1080498.71</v>
      </c>
      <c r="G4" s="18">
        <f t="shared" ref="G4:G26" si="1">F4-D4</f>
        <v>-19119.65000000014</v>
      </c>
    </row>
    <row r="5" spans="2:8" ht="31.5" x14ac:dyDescent="0.25">
      <c r="B5" s="17" t="s">
        <v>49</v>
      </c>
      <c r="C5" s="18">
        <v>623745319.15999997</v>
      </c>
      <c r="D5" s="18">
        <v>108179738.83</v>
      </c>
      <c r="E5" s="19">
        <f t="shared" si="0"/>
        <v>17.343575255311901</v>
      </c>
      <c r="F5" s="18">
        <v>108017555.38</v>
      </c>
      <c r="G5" s="18">
        <f t="shared" si="1"/>
        <v>-162183.45000000298</v>
      </c>
    </row>
    <row r="6" spans="2:8" ht="31.5" x14ac:dyDescent="0.25">
      <c r="B6" s="17" t="s">
        <v>50</v>
      </c>
      <c r="C6" s="18">
        <v>3962229890.2199998</v>
      </c>
      <c r="D6" s="18">
        <v>810507274.38</v>
      </c>
      <c r="E6" s="19">
        <f t="shared" si="0"/>
        <v>20.45583665855888</v>
      </c>
      <c r="F6" s="21">
        <v>877868933.55999994</v>
      </c>
      <c r="G6" s="18">
        <f t="shared" si="1"/>
        <v>67361659.179999948</v>
      </c>
      <c r="H6" s="22"/>
    </row>
    <row r="7" spans="2:8" ht="31.5" x14ac:dyDescent="0.25">
      <c r="B7" s="17" t="s">
        <v>51</v>
      </c>
      <c r="C7" s="18">
        <v>144396440</v>
      </c>
      <c r="D7" s="18">
        <v>31825133.260000002</v>
      </c>
      <c r="E7" s="19">
        <f t="shared" si="0"/>
        <v>22.040109340645795</v>
      </c>
      <c r="F7" s="18">
        <v>30337293.239999998</v>
      </c>
      <c r="G7" s="18">
        <f t="shared" si="1"/>
        <v>-1487840.0200000033</v>
      </c>
    </row>
    <row r="8" spans="2:8" ht="15.75" x14ac:dyDescent="0.25">
      <c r="B8" s="17" t="s">
        <v>52</v>
      </c>
      <c r="C8" s="18">
        <v>452677220</v>
      </c>
      <c r="D8" s="18">
        <v>72747007.129999995</v>
      </c>
      <c r="E8" s="19">
        <f t="shared" si="0"/>
        <v>16.070392746955545</v>
      </c>
      <c r="F8" s="18">
        <v>85183066.799999997</v>
      </c>
      <c r="G8" s="18">
        <f t="shared" si="1"/>
        <v>12436059.670000002</v>
      </c>
    </row>
    <row r="9" spans="2:8" ht="31.5" x14ac:dyDescent="0.25">
      <c r="B9" s="17" t="s">
        <v>53</v>
      </c>
      <c r="C9" s="18">
        <v>10742340</v>
      </c>
      <c r="D9" s="18">
        <v>755227.99</v>
      </c>
      <c r="E9" s="19">
        <f t="shared" si="0"/>
        <v>7.0303862100808576</v>
      </c>
      <c r="F9" s="18">
        <v>283038.56</v>
      </c>
      <c r="G9" s="18">
        <f t="shared" si="1"/>
        <v>-472189.43</v>
      </c>
    </row>
    <row r="10" spans="2:8" ht="31.5" x14ac:dyDescent="0.25">
      <c r="B10" s="17" t="s">
        <v>54</v>
      </c>
      <c r="C10" s="18">
        <v>2981700</v>
      </c>
      <c r="D10" s="18">
        <v>0</v>
      </c>
      <c r="E10" s="19">
        <f t="shared" si="0"/>
        <v>0</v>
      </c>
      <c r="F10" s="18">
        <v>0</v>
      </c>
      <c r="G10" s="18">
        <f t="shared" si="1"/>
        <v>0</v>
      </c>
    </row>
    <row r="11" spans="2:8" ht="63" x14ac:dyDescent="0.25">
      <c r="B11" s="17" t="s">
        <v>55</v>
      </c>
      <c r="C11" s="18">
        <v>106960189.83</v>
      </c>
      <c r="D11" s="18">
        <v>17100630.280000001</v>
      </c>
      <c r="E11" s="19">
        <f t="shared" si="0"/>
        <v>15.987845858519268</v>
      </c>
      <c r="F11" s="18">
        <v>18213646.859999999</v>
      </c>
      <c r="G11" s="18">
        <f t="shared" si="1"/>
        <v>1113016.5799999982</v>
      </c>
    </row>
    <row r="12" spans="2:8" ht="31.5" x14ac:dyDescent="0.25">
      <c r="B12" s="17" t="s">
        <v>56</v>
      </c>
      <c r="C12" s="18">
        <v>92753750</v>
      </c>
      <c r="D12" s="18">
        <v>622718.31999999995</v>
      </c>
      <c r="E12" s="19">
        <f t="shared" si="0"/>
        <v>0.67136727086505932</v>
      </c>
      <c r="F12" s="18">
        <v>615880.15</v>
      </c>
      <c r="G12" s="18">
        <f t="shared" si="1"/>
        <v>-6838.1699999999255</v>
      </c>
    </row>
    <row r="13" spans="2:8" ht="63" x14ac:dyDescent="0.25">
      <c r="B13" s="17" t="s">
        <v>57</v>
      </c>
      <c r="C13" s="18">
        <v>65359347.170000002</v>
      </c>
      <c r="D13" s="18">
        <v>4101400.85</v>
      </c>
      <c r="E13" s="19">
        <f t="shared" si="0"/>
        <v>6.2751557773859572</v>
      </c>
      <c r="F13" s="18">
        <v>2525327.19</v>
      </c>
      <c r="G13" s="18">
        <f t="shared" si="1"/>
        <v>-1576073.6600000001</v>
      </c>
    </row>
    <row r="14" spans="2:8" ht="31.5" x14ac:dyDescent="0.25">
      <c r="B14" s="17" t="s">
        <v>58</v>
      </c>
      <c r="C14" s="18">
        <v>2144000</v>
      </c>
      <c r="D14" s="18">
        <v>0</v>
      </c>
      <c r="E14" s="19">
        <f t="shared" si="0"/>
        <v>0</v>
      </c>
      <c r="F14" s="18">
        <v>0</v>
      </c>
      <c r="G14" s="18">
        <f t="shared" si="1"/>
        <v>0</v>
      </c>
    </row>
    <row r="15" spans="2:8" ht="47.25" x14ac:dyDescent="0.25">
      <c r="B15" s="17" t="s">
        <v>59</v>
      </c>
      <c r="C15" s="18">
        <v>904550602.40999997</v>
      </c>
      <c r="D15" s="18">
        <v>165256646.83000001</v>
      </c>
      <c r="E15" s="19">
        <f t="shared" si="0"/>
        <v>18.269475073003729</v>
      </c>
      <c r="F15" s="18">
        <v>159698523.75</v>
      </c>
      <c r="G15" s="18">
        <f t="shared" si="1"/>
        <v>-5558123.0800000131</v>
      </c>
    </row>
    <row r="16" spans="2:8" ht="94.5" x14ac:dyDescent="0.25">
      <c r="B16" s="17" t="s">
        <v>60</v>
      </c>
      <c r="C16" s="18">
        <v>86008380</v>
      </c>
      <c r="D16" s="18">
        <v>7758854.8600000003</v>
      </c>
      <c r="E16" s="19">
        <f t="shared" si="0"/>
        <v>9.02104522838356</v>
      </c>
      <c r="F16" s="18">
        <v>10161893.74</v>
      </c>
      <c r="G16" s="18">
        <f t="shared" si="1"/>
        <v>2403038.88</v>
      </c>
    </row>
    <row r="17" spans="2:7" ht="47.25" x14ac:dyDescent="0.25">
      <c r="B17" s="17" t="s">
        <v>61</v>
      </c>
      <c r="C17" s="18">
        <v>352413000</v>
      </c>
      <c r="D17" s="18">
        <v>76800754.430000007</v>
      </c>
      <c r="E17" s="19">
        <f t="shared" si="0"/>
        <v>21.792826720353677</v>
      </c>
      <c r="F17" s="18">
        <v>76142262.810000002</v>
      </c>
      <c r="G17" s="18">
        <f t="shared" si="1"/>
        <v>-658491.62000000477</v>
      </c>
    </row>
    <row r="18" spans="2:7" ht="47.25" x14ac:dyDescent="0.25">
      <c r="B18" s="17" t="s">
        <v>62</v>
      </c>
      <c r="C18" s="18">
        <v>186391610</v>
      </c>
      <c r="D18" s="18">
        <v>26785944</v>
      </c>
      <c r="E18" s="19">
        <f t="shared" si="0"/>
        <v>14.370788470575475</v>
      </c>
      <c r="F18" s="18">
        <v>27442385.190000001</v>
      </c>
      <c r="G18" s="18">
        <f t="shared" si="1"/>
        <v>656441.19000000134</v>
      </c>
    </row>
    <row r="19" spans="2:7" ht="31.5" x14ac:dyDescent="0.25">
      <c r="B19" s="17" t="s">
        <v>63</v>
      </c>
      <c r="C19" s="18">
        <v>4301000</v>
      </c>
      <c r="D19" s="18">
        <v>588343.48</v>
      </c>
      <c r="E19" s="19">
        <f t="shared" si="0"/>
        <v>13.679225296442688</v>
      </c>
      <c r="F19" s="18">
        <v>445370.33</v>
      </c>
      <c r="G19" s="18">
        <f t="shared" si="1"/>
        <v>-142973.14999999997</v>
      </c>
    </row>
    <row r="20" spans="2:7" ht="47.25" x14ac:dyDescent="0.25">
      <c r="B20" s="17" t="s">
        <v>64</v>
      </c>
      <c r="C20" s="18">
        <v>793349180</v>
      </c>
      <c r="D20" s="18">
        <v>118002470.15000001</v>
      </c>
      <c r="E20" s="19">
        <f t="shared" si="0"/>
        <v>14.87396383897441</v>
      </c>
      <c r="F20" s="18">
        <v>117157921.20999999</v>
      </c>
      <c r="G20" s="18">
        <f t="shared" si="1"/>
        <v>-844548.94000001252</v>
      </c>
    </row>
    <row r="21" spans="2:7" ht="47.25" x14ac:dyDescent="0.25">
      <c r="B21" s="17" t="s">
        <v>65</v>
      </c>
      <c r="C21" s="18">
        <v>28805200</v>
      </c>
      <c r="D21" s="18">
        <v>6375200</v>
      </c>
      <c r="E21" s="19">
        <f t="shared" si="0"/>
        <v>22.132115034785386</v>
      </c>
      <c r="F21" s="18">
        <v>9376615.9600000009</v>
      </c>
      <c r="G21" s="18">
        <f t="shared" si="1"/>
        <v>3001415.9600000009</v>
      </c>
    </row>
    <row r="22" spans="2:7" ht="47.25" x14ac:dyDescent="0.25">
      <c r="B22" s="17" t="s">
        <v>66</v>
      </c>
      <c r="C22" s="18">
        <v>127202968.34999999</v>
      </c>
      <c r="D22" s="18">
        <v>0</v>
      </c>
      <c r="E22" s="19">
        <f t="shared" si="0"/>
        <v>0</v>
      </c>
      <c r="F22" s="18">
        <v>8631050.8699999992</v>
      </c>
      <c r="G22" s="18">
        <f t="shared" si="1"/>
        <v>8631050.8699999992</v>
      </c>
    </row>
    <row r="23" spans="2:7" ht="31.5" x14ac:dyDescent="0.25">
      <c r="B23" s="17" t="s">
        <v>67</v>
      </c>
      <c r="C23" s="18">
        <f>SUM(C4:C22)</f>
        <v>7954944137.1400003</v>
      </c>
      <c r="D23" s="18">
        <f>SUM(D4:D22)</f>
        <v>1448506963.1500001</v>
      </c>
      <c r="E23" s="19">
        <f t="shared" si="0"/>
        <v>18.208889191153695</v>
      </c>
      <c r="F23" s="18">
        <f>SUM(F4:F22)</f>
        <v>1533181264.3099999</v>
      </c>
      <c r="G23" s="18">
        <f t="shared" si="1"/>
        <v>84674301.159999847</v>
      </c>
    </row>
    <row r="24" spans="2:7" ht="47.25" x14ac:dyDescent="0.25">
      <c r="B24" s="17" t="s">
        <v>68</v>
      </c>
      <c r="C24" s="18">
        <v>8480500</v>
      </c>
      <c r="D24" s="18">
        <v>2230698.66</v>
      </c>
      <c r="E24" s="19">
        <f t="shared" si="0"/>
        <v>26.303857791403811</v>
      </c>
      <c r="F24" s="18">
        <v>1998735.83</v>
      </c>
      <c r="G24" s="18">
        <f t="shared" si="1"/>
        <v>-231962.83000000007</v>
      </c>
    </row>
    <row r="25" spans="2:7" ht="15.75" x14ac:dyDescent="0.25">
      <c r="B25" s="17" t="s">
        <v>69</v>
      </c>
      <c r="C25" s="18">
        <v>16866360.030000001</v>
      </c>
      <c r="D25" s="18">
        <v>10239653.119999999</v>
      </c>
      <c r="E25" s="19">
        <f t="shared" si="0"/>
        <v>60.710509569265959</v>
      </c>
      <c r="F25" s="18">
        <v>12285939.619999999</v>
      </c>
      <c r="G25" s="18">
        <f t="shared" si="1"/>
        <v>2046286.5</v>
      </c>
    </row>
    <row r="26" spans="2:7" s="25" customFormat="1" ht="15.75" x14ac:dyDescent="0.25">
      <c r="B26" s="7" t="s">
        <v>70</v>
      </c>
      <c r="C26" s="23">
        <f>C23+C24+C25</f>
        <v>7980290997.1700001</v>
      </c>
      <c r="D26" s="23">
        <f>D23+D24+D25</f>
        <v>1460977314.9300001</v>
      </c>
      <c r="E26" s="24">
        <f t="shared" si="0"/>
        <v>18.307318811407967</v>
      </c>
      <c r="F26" s="23">
        <f>F23+F24+F25</f>
        <v>1547465939.7599998</v>
      </c>
      <c r="G26" s="23">
        <f t="shared" si="1"/>
        <v>86488624.829999685</v>
      </c>
    </row>
    <row r="27" spans="2:7" ht="12" customHeight="1" x14ac:dyDescent="0.25"/>
    <row r="28" spans="2:7" x14ac:dyDescent="0.25">
      <c r="C28" s="26"/>
      <c r="D28" s="26"/>
      <c r="F28" s="26"/>
    </row>
  </sheetData>
  <mergeCells count="1"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65C77-F4F1-4622-9E1B-0EB2AFFACEF9}">
  <dimension ref="B1:H52"/>
  <sheetViews>
    <sheetView tabSelected="1" workbookViewId="0">
      <selection activeCell="B3" sqref="B3"/>
    </sheetView>
  </sheetViews>
  <sheetFormatPr defaultRowHeight="15" x14ac:dyDescent="0.25"/>
  <cols>
    <col min="2" max="2" width="38.5703125" customWidth="1"/>
    <col min="3" max="3" width="16" style="36" customWidth="1"/>
    <col min="4" max="7" width="17.5703125" style="37" customWidth="1"/>
    <col min="8" max="8" width="15.7109375" style="37" customWidth="1"/>
  </cols>
  <sheetData>
    <row r="1" spans="2:8" ht="20.25" x14ac:dyDescent="0.3">
      <c r="B1" s="3" t="s">
        <v>71</v>
      </c>
      <c r="C1" s="3"/>
      <c r="D1" s="3"/>
      <c r="E1" s="3"/>
      <c r="F1" s="3"/>
      <c r="G1" s="3"/>
      <c r="H1" s="3"/>
    </row>
    <row r="2" spans="2:8" ht="20.25" x14ac:dyDescent="0.3">
      <c r="B2" s="27"/>
      <c r="C2" s="27"/>
      <c r="D2" s="28"/>
      <c r="E2" s="28"/>
      <c r="F2" s="28"/>
      <c r="G2" s="28"/>
      <c r="H2" s="29" t="s">
        <v>72</v>
      </c>
    </row>
    <row r="3" spans="2:8" ht="31.5" x14ac:dyDescent="0.25">
      <c r="B3" s="5" t="s">
        <v>3</v>
      </c>
      <c r="C3" s="30" t="s">
        <v>73</v>
      </c>
      <c r="D3" s="31" t="s">
        <v>4</v>
      </c>
      <c r="E3" s="31" t="s">
        <v>5</v>
      </c>
      <c r="F3" s="31" t="s">
        <v>7</v>
      </c>
      <c r="G3" s="31" t="s">
        <v>8</v>
      </c>
      <c r="H3" s="31" t="s">
        <v>74</v>
      </c>
    </row>
    <row r="4" spans="2:8" ht="15.75" x14ac:dyDescent="0.25">
      <c r="B4" s="5">
        <v>1</v>
      </c>
      <c r="C4" s="30">
        <f>B4+1</f>
        <v>2</v>
      </c>
      <c r="D4" s="31">
        <f t="shared" ref="D4:H4" si="0">C4+1</f>
        <v>3</v>
      </c>
      <c r="E4" s="31">
        <f t="shared" si="0"/>
        <v>4</v>
      </c>
      <c r="F4" s="31">
        <f>E4+1</f>
        <v>5</v>
      </c>
      <c r="G4" s="31">
        <f t="shared" si="0"/>
        <v>6</v>
      </c>
      <c r="H4" s="31">
        <f t="shared" si="0"/>
        <v>7</v>
      </c>
    </row>
    <row r="5" spans="2:8" s="25" customFormat="1" ht="15.75" x14ac:dyDescent="0.25">
      <c r="B5" s="7" t="s">
        <v>75</v>
      </c>
      <c r="C5" s="32" t="s">
        <v>76</v>
      </c>
      <c r="D5" s="33">
        <v>1088601597.5799999</v>
      </c>
      <c r="E5" s="33">
        <v>196651758.30000001</v>
      </c>
      <c r="F5" s="34">
        <f t="shared" ref="F5:F52" si="1">E5/D5*100</f>
        <v>18.064621504980689</v>
      </c>
      <c r="G5" s="33">
        <v>194645630.56999999</v>
      </c>
      <c r="H5" s="33">
        <f t="shared" ref="H5:H51" si="2">G5-E5</f>
        <v>-2006127.7300000191</v>
      </c>
    </row>
    <row r="6" spans="2:8" s="20" customFormat="1" ht="63" x14ac:dyDescent="0.25">
      <c r="B6" s="17" t="s">
        <v>77</v>
      </c>
      <c r="C6" s="30" t="s">
        <v>78</v>
      </c>
      <c r="D6" s="21">
        <v>2810100</v>
      </c>
      <c r="E6" s="21">
        <v>934338.49</v>
      </c>
      <c r="F6" s="35">
        <f t="shared" si="1"/>
        <v>33.249296822177151</v>
      </c>
      <c r="G6" s="21">
        <v>838965.59</v>
      </c>
      <c r="H6" s="21">
        <f t="shared" si="2"/>
        <v>-95372.900000000023</v>
      </c>
    </row>
    <row r="7" spans="2:8" ht="94.5" x14ac:dyDescent="0.25">
      <c r="B7" s="17" t="s">
        <v>79</v>
      </c>
      <c r="C7" s="30" t="s">
        <v>80</v>
      </c>
      <c r="D7" s="21">
        <v>374749720.31</v>
      </c>
      <c r="E7" s="21">
        <v>62426999.689999998</v>
      </c>
      <c r="F7" s="35">
        <f t="shared" si="1"/>
        <v>16.658317887031167</v>
      </c>
      <c r="G7" s="21">
        <v>66598005.869999997</v>
      </c>
      <c r="H7" s="21">
        <f t="shared" si="2"/>
        <v>4171006.1799999997</v>
      </c>
    </row>
    <row r="8" spans="2:8" ht="78.75" x14ac:dyDescent="0.25">
      <c r="B8" s="17" t="s">
        <v>81</v>
      </c>
      <c r="C8" s="30" t="s">
        <v>82</v>
      </c>
      <c r="D8" s="21">
        <v>30232300</v>
      </c>
      <c r="E8" s="21">
        <v>7513491.1799999997</v>
      </c>
      <c r="F8" s="35">
        <f t="shared" si="1"/>
        <v>24.852529182364556</v>
      </c>
      <c r="G8" s="21">
        <v>7830482.2699999996</v>
      </c>
      <c r="H8" s="21">
        <f t="shared" si="2"/>
        <v>316991.08999999985</v>
      </c>
    </row>
    <row r="9" spans="2:8" ht="15.75" x14ac:dyDescent="0.25">
      <c r="B9" s="17" t="s">
        <v>83</v>
      </c>
      <c r="C9" s="30" t="s">
        <v>84</v>
      </c>
      <c r="D9" s="21">
        <v>5000000</v>
      </c>
      <c r="E9" s="21">
        <v>0</v>
      </c>
      <c r="F9" s="35">
        <f t="shared" si="1"/>
        <v>0</v>
      </c>
      <c r="G9" s="21">
        <v>0</v>
      </c>
      <c r="H9" s="21">
        <f t="shared" si="2"/>
        <v>0</v>
      </c>
    </row>
    <row r="10" spans="2:8" ht="31.5" x14ac:dyDescent="0.25">
      <c r="B10" s="17" t="s">
        <v>85</v>
      </c>
      <c r="C10" s="30" t="s">
        <v>86</v>
      </c>
      <c r="D10" s="21">
        <v>675809477.26999998</v>
      </c>
      <c r="E10" s="21">
        <v>125776928.94</v>
      </c>
      <c r="F10" s="35">
        <f t="shared" si="1"/>
        <v>18.61129995514246</v>
      </c>
      <c r="G10" s="21">
        <v>119378176.84</v>
      </c>
      <c r="H10" s="21">
        <f t="shared" si="2"/>
        <v>-6398752.099999994</v>
      </c>
    </row>
    <row r="11" spans="2:8" s="25" customFormat="1" ht="15.75" x14ac:dyDescent="0.25">
      <c r="B11" s="7" t="s">
        <v>87</v>
      </c>
      <c r="C11" s="32" t="s">
        <v>88</v>
      </c>
      <c r="D11" s="33">
        <v>45000</v>
      </c>
      <c r="E11" s="33">
        <v>0</v>
      </c>
      <c r="F11" s="34">
        <f t="shared" si="1"/>
        <v>0</v>
      </c>
      <c r="G11" s="33">
        <v>0</v>
      </c>
      <c r="H11" s="33">
        <f t="shared" si="2"/>
        <v>0</v>
      </c>
    </row>
    <row r="12" spans="2:8" ht="31.5" x14ac:dyDescent="0.25">
      <c r="B12" s="17" t="s">
        <v>89</v>
      </c>
      <c r="C12" s="30" t="s">
        <v>90</v>
      </c>
      <c r="D12" s="21">
        <v>45000</v>
      </c>
      <c r="E12" s="21">
        <v>0</v>
      </c>
      <c r="F12" s="35">
        <f t="shared" si="1"/>
        <v>0</v>
      </c>
      <c r="G12" s="21">
        <v>0</v>
      </c>
      <c r="H12" s="21">
        <f t="shared" si="2"/>
        <v>0</v>
      </c>
    </row>
    <row r="13" spans="2:8" s="25" customFormat="1" ht="31.5" x14ac:dyDescent="0.25">
      <c r="B13" s="7" t="s">
        <v>91</v>
      </c>
      <c r="C13" s="32" t="s">
        <v>92</v>
      </c>
      <c r="D13" s="33">
        <v>58995703.600000001</v>
      </c>
      <c r="E13" s="33">
        <v>12545741.039999999</v>
      </c>
      <c r="F13" s="34">
        <f t="shared" si="1"/>
        <v>21.265516426521607</v>
      </c>
      <c r="G13" s="33">
        <v>15049435.199999999</v>
      </c>
      <c r="H13" s="33">
        <f t="shared" si="2"/>
        <v>2503694.16</v>
      </c>
    </row>
    <row r="14" spans="2:8" ht="63" x14ac:dyDescent="0.25">
      <c r="B14" s="17" t="s">
        <v>93</v>
      </c>
      <c r="C14" s="30" t="s">
        <v>94</v>
      </c>
      <c r="D14" s="21">
        <v>48519280.729999997</v>
      </c>
      <c r="E14" s="21">
        <v>10137892.76</v>
      </c>
      <c r="F14" s="35">
        <f t="shared" si="1"/>
        <v>20.894565227409959</v>
      </c>
      <c r="G14" s="21">
        <v>9236117.4299999997</v>
      </c>
      <c r="H14" s="21">
        <f t="shared" si="2"/>
        <v>-901775.33000000007</v>
      </c>
    </row>
    <row r="15" spans="2:8" ht="47.25" x14ac:dyDescent="0.25">
      <c r="B15" s="17" t="s">
        <v>95</v>
      </c>
      <c r="C15" s="30" t="s">
        <v>96</v>
      </c>
      <c r="D15" s="21">
        <v>10476422.869999999</v>
      </c>
      <c r="E15" s="21">
        <v>2407848.2799999998</v>
      </c>
      <c r="F15" s="35">
        <f t="shared" si="1"/>
        <v>22.983496465144118</v>
      </c>
      <c r="G15" s="21">
        <v>5813317.7699999996</v>
      </c>
      <c r="H15" s="21">
        <f t="shared" si="2"/>
        <v>3405469.4899999998</v>
      </c>
    </row>
    <row r="16" spans="2:8" s="25" customFormat="1" ht="15.75" x14ac:dyDescent="0.25">
      <c r="B16" s="7" t="s">
        <v>97</v>
      </c>
      <c r="C16" s="32" t="s">
        <v>98</v>
      </c>
      <c r="D16" s="33">
        <v>421564023</v>
      </c>
      <c r="E16" s="33">
        <v>78125213.200000003</v>
      </c>
      <c r="F16" s="34">
        <f t="shared" si="1"/>
        <v>18.532229729670266</v>
      </c>
      <c r="G16" s="33">
        <v>78453541.390000001</v>
      </c>
      <c r="H16" s="33">
        <f t="shared" si="2"/>
        <v>328328.18999999762</v>
      </c>
    </row>
    <row r="17" spans="2:8" ht="15.75" x14ac:dyDescent="0.25">
      <c r="B17" s="17" t="s">
        <v>99</v>
      </c>
      <c r="C17" s="30" t="s">
        <v>100</v>
      </c>
      <c r="D17" s="21">
        <v>2295000</v>
      </c>
      <c r="E17" s="21">
        <v>684927.45</v>
      </c>
      <c r="F17" s="35">
        <f t="shared" si="1"/>
        <v>29.844333333333335</v>
      </c>
      <c r="G17" s="21">
        <v>183652.04</v>
      </c>
      <c r="H17" s="21">
        <f t="shared" si="2"/>
        <v>-501275.40999999992</v>
      </c>
    </row>
    <row r="18" spans="2:8" ht="15.75" x14ac:dyDescent="0.25">
      <c r="B18" s="17" t="s">
        <v>101</v>
      </c>
      <c r="C18" s="30" t="s">
        <v>102</v>
      </c>
      <c r="D18" s="21">
        <v>61281840</v>
      </c>
      <c r="E18" s="21">
        <v>17920192.539999999</v>
      </c>
      <c r="F18" s="35">
        <f t="shared" si="1"/>
        <v>29.242256009284318</v>
      </c>
      <c r="G18" s="21">
        <v>19994735.59</v>
      </c>
      <c r="H18" s="21">
        <f t="shared" si="2"/>
        <v>2074543.0500000007</v>
      </c>
    </row>
    <row r="19" spans="2:8" ht="31.5" x14ac:dyDescent="0.25">
      <c r="B19" s="17" t="s">
        <v>103</v>
      </c>
      <c r="C19" s="30" t="s">
        <v>104</v>
      </c>
      <c r="D19" s="21">
        <v>339626883</v>
      </c>
      <c r="E19" s="21">
        <v>58880561.890000001</v>
      </c>
      <c r="F19" s="35">
        <f t="shared" si="1"/>
        <v>17.336837817399751</v>
      </c>
      <c r="G19" s="21">
        <v>56147527.219999999</v>
      </c>
      <c r="H19" s="21">
        <f t="shared" si="2"/>
        <v>-2733034.6700000018</v>
      </c>
    </row>
    <row r="20" spans="2:8" ht="15.75" x14ac:dyDescent="0.25">
      <c r="B20" s="17" t="s">
        <v>105</v>
      </c>
      <c r="C20" s="30" t="s">
        <v>106</v>
      </c>
      <c r="D20" s="21">
        <v>15692800</v>
      </c>
      <c r="E20" s="21">
        <v>468491</v>
      </c>
      <c r="F20" s="35">
        <f t="shared" si="1"/>
        <v>2.9853882035073411</v>
      </c>
      <c r="G20" s="21">
        <v>2020540.19</v>
      </c>
      <c r="H20" s="21">
        <f t="shared" si="2"/>
        <v>1552049.19</v>
      </c>
    </row>
    <row r="21" spans="2:8" ht="31.5" x14ac:dyDescent="0.25">
      <c r="B21" s="17" t="s">
        <v>107</v>
      </c>
      <c r="C21" s="30" t="s">
        <v>108</v>
      </c>
      <c r="D21" s="21">
        <v>2667500</v>
      </c>
      <c r="E21" s="21">
        <v>171040.32</v>
      </c>
      <c r="F21" s="35">
        <f t="shared" si="1"/>
        <v>6.4120082474226807</v>
      </c>
      <c r="G21" s="21">
        <v>107086.35</v>
      </c>
      <c r="H21" s="21">
        <f t="shared" si="2"/>
        <v>-63953.97</v>
      </c>
    </row>
    <row r="22" spans="2:8" s="25" customFormat="1" ht="31.5" x14ac:dyDescent="0.25">
      <c r="B22" s="7" t="s">
        <v>109</v>
      </c>
      <c r="C22" s="32" t="s">
        <v>110</v>
      </c>
      <c r="D22" s="33">
        <v>1061414627.38</v>
      </c>
      <c r="E22" s="33">
        <v>141877165.86000001</v>
      </c>
      <c r="F22" s="34">
        <f t="shared" si="1"/>
        <v>13.366799571079039</v>
      </c>
      <c r="G22" s="33">
        <v>146018944.69</v>
      </c>
      <c r="H22" s="33">
        <f t="shared" si="2"/>
        <v>4141778.8299999833</v>
      </c>
    </row>
    <row r="23" spans="2:8" ht="15.75" x14ac:dyDescent="0.25">
      <c r="B23" s="17" t="s">
        <v>111</v>
      </c>
      <c r="C23" s="30" t="s">
        <v>112</v>
      </c>
      <c r="D23" s="21">
        <v>226246118.34999999</v>
      </c>
      <c r="E23" s="21">
        <v>9089172.2699999996</v>
      </c>
      <c r="F23" s="35">
        <f t="shared" si="1"/>
        <v>4.0173826345781372</v>
      </c>
      <c r="G23" s="21">
        <v>17799223.579999998</v>
      </c>
      <c r="H23" s="21">
        <f t="shared" si="2"/>
        <v>8710051.3099999987</v>
      </c>
    </row>
    <row r="24" spans="2:8" ht="15.75" x14ac:dyDescent="0.25">
      <c r="B24" s="17" t="s">
        <v>113</v>
      </c>
      <c r="C24" s="30" t="s">
        <v>114</v>
      </c>
      <c r="D24" s="21">
        <v>71434412.030000001</v>
      </c>
      <c r="E24" s="21">
        <v>10316674.52</v>
      </c>
      <c r="F24" s="35">
        <f t="shared" si="1"/>
        <v>14.442163415116163</v>
      </c>
      <c r="G24" s="21">
        <v>2427763.66</v>
      </c>
      <c r="H24" s="21">
        <f t="shared" si="2"/>
        <v>-7888910.8599999994</v>
      </c>
    </row>
    <row r="25" spans="2:8" ht="15.75" x14ac:dyDescent="0.25">
      <c r="B25" s="17" t="s">
        <v>115</v>
      </c>
      <c r="C25" s="30" t="s">
        <v>116</v>
      </c>
      <c r="D25" s="21">
        <v>763734097</v>
      </c>
      <c r="E25" s="21">
        <v>122471319.06999999</v>
      </c>
      <c r="F25" s="35">
        <f t="shared" si="1"/>
        <v>16.03585849460902</v>
      </c>
      <c r="G25" s="21">
        <v>125791957.45</v>
      </c>
      <c r="H25" s="21">
        <f t="shared" si="2"/>
        <v>3320638.3800000101</v>
      </c>
    </row>
    <row r="26" spans="2:8" s="25" customFormat="1" ht="15.75" x14ac:dyDescent="0.25">
      <c r="B26" s="7" t="s">
        <v>117</v>
      </c>
      <c r="C26" s="32" t="s">
        <v>118</v>
      </c>
      <c r="D26" s="33">
        <v>9037700</v>
      </c>
      <c r="E26" s="33">
        <v>0</v>
      </c>
      <c r="F26" s="34">
        <f t="shared" si="1"/>
        <v>0</v>
      </c>
      <c r="G26" s="33">
        <v>1495819</v>
      </c>
      <c r="H26" s="33">
        <f t="shared" si="2"/>
        <v>1495819</v>
      </c>
    </row>
    <row r="27" spans="2:8" ht="47.25" x14ac:dyDescent="0.25">
      <c r="B27" s="17" t="s">
        <v>119</v>
      </c>
      <c r="C27" s="30" t="s">
        <v>120</v>
      </c>
      <c r="D27" s="21">
        <v>2981700</v>
      </c>
      <c r="E27" s="21">
        <v>0</v>
      </c>
      <c r="F27" s="35">
        <f t="shared" si="1"/>
        <v>0</v>
      </c>
      <c r="G27" s="21">
        <v>0</v>
      </c>
      <c r="H27" s="21">
        <f t="shared" si="2"/>
        <v>0</v>
      </c>
    </row>
    <row r="28" spans="2:8" ht="31.5" x14ac:dyDescent="0.25">
      <c r="B28" s="17" t="s">
        <v>121</v>
      </c>
      <c r="C28" s="30" t="s">
        <v>122</v>
      </c>
      <c r="D28" s="21">
        <v>6056000</v>
      </c>
      <c r="E28" s="21">
        <v>0</v>
      </c>
      <c r="F28" s="35">
        <f t="shared" si="1"/>
        <v>0</v>
      </c>
      <c r="G28" s="21">
        <v>1495819</v>
      </c>
      <c r="H28" s="21">
        <f t="shared" si="2"/>
        <v>1495819</v>
      </c>
    </row>
    <row r="29" spans="2:8" s="25" customFormat="1" ht="15.75" x14ac:dyDescent="0.25">
      <c r="B29" s="7" t="s">
        <v>123</v>
      </c>
      <c r="C29" s="32" t="s">
        <v>124</v>
      </c>
      <c r="D29" s="33">
        <v>4073461566.4499998</v>
      </c>
      <c r="E29" s="33">
        <v>823072875.78999996</v>
      </c>
      <c r="F29" s="34">
        <f t="shared" si="1"/>
        <v>20.205735646778265</v>
      </c>
      <c r="G29" s="33">
        <v>873124985.17999995</v>
      </c>
      <c r="H29" s="33">
        <f t="shared" si="2"/>
        <v>50052109.389999986</v>
      </c>
    </row>
    <row r="30" spans="2:8" ht="15.75" x14ac:dyDescent="0.25">
      <c r="B30" s="17" t="s">
        <v>125</v>
      </c>
      <c r="C30" s="30" t="s">
        <v>126</v>
      </c>
      <c r="D30" s="21">
        <v>1451182827.47</v>
      </c>
      <c r="E30" s="21">
        <v>300943457.74000001</v>
      </c>
      <c r="F30" s="35">
        <f t="shared" si="1"/>
        <v>20.737804502873455</v>
      </c>
      <c r="G30" s="21">
        <v>338755624.11000001</v>
      </c>
      <c r="H30" s="21">
        <f t="shared" si="2"/>
        <v>37812166.370000005</v>
      </c>
    </row>
    <row r="31" spans="2:8" ht="15.75" x14ac:dyDescent="0.25">
      <c r="B31" s="17" t="s">
        <v>127</v>
      </c>
      <c r="C31" s="30" t="s">
        <v>128</v>
      </c>
      <c r="D31" s="21">
        <v>2353293448.98</v>
      </c>
      <c r="E31" s="21">
        <v>484339103.02999997</v>
      </c>
      <c r="F31" s="35">
        <f t="shared" si="1"/>
        <v>20.581330528070332</v>
      </c>
      <c r="G31" s="21">
        <v>491069095.94</v>
      </c>
      <c r="H31" s="21">
        <f t="shared" si="2"/>
        <v>6729992.9100000262</v>
      </c>
    </row>
    <row r="32" spans="2:8" ht="15.75" x14ac:dyDescent="0.25">
      <c r="B32" s="17" t="s">
        <v>129</v>
      </c>
      <c r="C32" s="30" t="s">
        <v>130</v>
      </c>
      <c r="D32" s="21">
        <v>137482100</v>
      </c>
      <c r="E32" s="21">
        <v>26000261.899999999</v>
      </c>
      <c r="F32" s="35">
        <f t="shared" si="1"/>
        <v>18.911743346952075</v>
      </c>
      <c r="G32" s="21">
        <v>30627200</v>
      </c>
      <c r="H32" s="21">
        <f t="shared" si="2"/>
        <v>4626938.1000000015</v>
      </c>
    </row>
    <row r="33" spans="2:8" ht="47.25" x14ac:dyDescent="0.25">
      <c r="B33" s="17" t="s">
        <v>131</v>
      </c>
      <c r="C33" s="30" t="s">
        <v>132</v>
      </c>
      <c r="D33" s="21">
        <v>106000</v>
      </c>
      <c r="E33" s="21">
        <v>6000</v>
      </c>
      <c r="F33" s="35">
        <f t="shared" si="1"/>
        <v>5.6603773584905666</v>
      </c>
      <c r="G33" s="21">
        <v>44400</v>
      </c>
      <c r="H33" s="21">
        <f t="shared" si="2"/>
        <v>38400</v>
      </c>
    </row>
    <row r="34" spans="2:8" ht="15.75" x14ac:dyDescent="0.25">
      <c r="B34" s="17" t="s">
        <v>133</v>
      </c>
      <c r="C34" s="30" t="s">
        <v>134</v>
      </c>
      <c r="D34" s="21">
        <v>29372480</v>
      </c>
      <c r="E34" s="21">
        <v>5340000</v>
      </c>
      <c r="F34" s="35">
        <f t="shared" si="1"/>
        <v>18.180283040451471</v>
      </c>
      <c r="G34" s="21">
        <v>6457819.0700000003</v>
      </c>
      <c r="H34" s="21">
        <f t="shared" si="2"/>
        <v>1117819.0700000003</v>
      </c>
    </row>
    <row r="35" spans="2:8" ht="31.5" x14ac:dyDescent="0.25">
      <c r="B35" s="17" t="s">
        <v>135</v>
      </c>
      <c r="C35" s="30" t="s">
        <v>136</v>
      </c>
      <c r="D35" s="21">
        <v>102024710</v>
      </c>
      <c r="E35" s="21">
        <v>6444053.1200000001</v>
      </c>
      <c r="F35" s="35">
        <f t="shared" si="1"/>
        <v>6.3161690143495628</v>
      </c>
      <c r="G35" s="21">
        <v>6170846.0599999996</v>
      </c>
      <c r="H35" s="21">
        <f t="shared" si="2"/>
        <v>-273207.06000000052</v>
      </c>
    </row>
    <row r="36" spans="2:8" s="25" customFormat="1" ht="15.75" x14ac:dyDescent="0.25">
      <c r="B36" s="7" t="s">
        <v>137</v>
      </c>
      <c r="C36" s="32" t="s">
        <v>138</v>
      </c>
      <c r="D36" s="33">
        <v>540412919.15999997</v>
      </c>
      <c r="E36" s="33">
        <v>90994663.189999998</v>
      </c>
      <c r="F36" s="34">
        <f t="shared" si="1"/>
        <v>16.837988131638138</v>
      </c>
      <c r="G36" s="33">
        <v>107392113.7</v>
      </c>
      <c r="H36" s="33">
        <f t="shared" si="2"/>
        <v>16397450.510000005</v>
      </c>
    </row>
    <row r="37" spans="2:8" ht="15.75" x14ac:dyDescent="0.25">
      <c r="B37" s="17" t="s">
        <v>139</v>
      </c>
      <c r="C37" s="30" t="s">
        <v>140</v>
      </c>
      <c r="D37" s="21">
        <v>528441619.16000003</v>
      </c>
      <c r="E37" s="21">
        <v>89111376.219999999</v>
      </c>
      <c r="F37" s="35">
        <f t="shared" si="1"/>
        <v>16.863050333100109</v>
      </c>
      <c r="G37" s="21">
        <v>105750200</v>
      </c>
      <c r="H37" s="21">
        <f t="shared" si="2"/>
        <v>16638823.780000001</v>
      </c>
    </row>
    <row r="38" spans="2:8" ht="31.5" x14ac:dyDescent="0.25">
      <c r="B38" s="17" t="s">
        <v>141</v>
      </c>
      <c r="C38" s="30" t="s">
        <v>142</v>
      </c>
      <c r="D38" s="21">
        <v>11971300</v>
      </c>
      <c r="E38" s="21">
        <v>1883286.97</v>
      </c>
      <c r="F38" s="35">
        <f t="shared" si="1"/>
        <v>15.731683025235355</v>
      </c>
      <c r="G38" s="21">
        <v>1641913.7</v>
      </c>
      <c r="H38" s="21">
        <f t="shared" si="2"/>
        <v>-241373.27000000002</v>
      </c>
    </row>
    <row r="39" spans="2:8" s="25" customFormat="1" ht="15.75" x14ac:dyDescent="0.25">
      <c r="B39" s="7" t="s">
        <v>143</v>
      </c>
      <c r="C39" s="32" t="s">
        <v>144</v>
      </c>
      <c r="D39" s="33">
        <v>7932000</v>
      </c>
      <c r="E39" s="33">
        <v>1099618.3600000001</v>
      </c>
      <c r="F39" s="34">
        <f t="shared" si="1"/>
        <v>13.863065557236512</v>
      </c>
      <c r="G39" s="33">
        <v>1080498.71</v>
      </c>
      <c r="H39" s="33">
        <f t="shared" si="2"/>
        <v>-19119.65000000014</v>
      </c>
    </row>
    <row r="40" spans="2:8" ht="31.5" x14ac:dyDescent="0.25">
      <c r="B40" s="17" t="s">
        <v>145</v>
      </c>
      <c r="C40" s="30" t="s">
        <v>146</v>
      </c>
      <c r="D40" s="21">
        <v>7932000</v>
      </c>
      <c r="E40" s="21">
        <v>1099618.3600000001</v>
      </c>
      <c r="F40" s="35">
        <f t="shared" si="1"/>
        <v>13.863065557236512</v>
      </c>
      <c r="G40" s="21">
        <v>1080498.71</v>
      </c>
      <c r="H40" s="21">
        <f t="shared" si="2"/>
        <v>-19119.65000000014</v>
      </c>
    </row>
    <row r="41" spans="2:8" s="25" customFormat="1" ht="15.75" x14ac:dyDescent="0.25">
      <c r="B41" s="7" t="s">
        <v>147</v>
      </c>
      <c r="C41" s="32" t="s">
        <v>148</v>
      </c>
      <c r="D41" s="33">
        <v>226777900</v>
      </c>
      <c r="E41" s="33">
        <v>37275024.659999996</v>
      </c>
      <c r="F41" s="34">
        <f t="shared" si="1"/>
        <v>16.436797703832692</v>
      </c>
      <c r="G41" s="33">
        <v>40373150.350000001</v>
      </c>
      <c r="H41" s="33">
        <f t="shared" si="2"/>
        <v>3098125.6900000051</v>
      </c>
    </row>
    <row r="42" spans="2:8" ht="15.75" x14ac:dyDescent="0.25">
      <c r="B42" s="17" t="s">
        <v>149</v>
      </c>
      <c r="C42" s="30" t="s">
        <v>150</v>
      </c>
      <c r="D42" s="21">
        <v>17301900</v>
      </c>
      <c r="E42" s="21">
        <v>2620137.2799999998</v>
      </c>
      <c r="F42" s="35">
        <f t="shared" si="1"/>
        <v>15.143639022303907</v>
      </c>
      <c r="G42" s="21">
        <v>2720320.61</v>
      </c>
      <c r="H42" s="21">
        <f t="shared" si="2"/>
        <v>100183.33000000007</v>
      </c>
    </row>
    <row r="43" spans="2:8" ht="15.75" x14ac:dyDescent="0.25">
      <c r="B43" s="17" t="s">
        <v>151</v>
      </c>
      <c r="C43" s="30" t="s">
        <v>152</v>
      </c>
      <c r="D43" s="21">
        <v>101054000</v>
      </c>
      <c r="E43" s="21">
        <v>27672523.609999999</v>
      </c>
      <c r="F43" s="35">
        <f t="shared" si="1"/>
        <v>27.38389733211946</v>
      </c>
      <c r="G43" s="21">
        <v>26317886.370000001</v>
      </c>
      <c r="H43" s="21">
        <f t="shared" si="2"/>
        <v>-1354637.2399999984</v>
      </c>
    </row>
    <row r="44" spans="2:8" ht="15.75" x14ac:dyDescent="0.25">
      <c r="B44" s="17" t="s">
        <v>153</v>
      </c>
      <c r="C44" s="30" t="s">
        <v>154</v>
      </c>
      <c r="D44" s="21">
        <v>108422000</v>
      </c>
      <c r="E44" s="21">
        <v>6982363.7699999996</v>
      </c>
      <c r="F44" s="35">
        <f t="shared" si="1"/>
        <v>6.4399879821438448</v>
      </c>
      <c r="G44" s="21">
        <v>11334943.369999999</v>
      </c>
      <c r="H44" s="21">
        <f t="shared" si="2"/>
        <v>4352579.5999999996</v>
      </c>
    </row>
    <row r="45" spans="2:8" s="25" customFormat="1" ht="15.75" x14ac:dyDescent="0.25">
      <c r="B45" s="7" t="s">
        <v>155</v>
      </c>
      <c r="C45" s="32" t="s">
        <v>156</v>
      </c>
      <c r="D45" s="33">
        <v>453047960</v>
      </c>
      <c r="E45" s="33">
        <v>72747007.129999995</v>
      </c>
      <c r="F45" s="34">
        <f t="shared" si="1"/>
        <v>16.057241959548829</v>
      </c>
      <c r="G45" s="33">
        <v>86090899.590000004</v>
      </c>
      <c r="H45" s="33">
        <f t="shared" si="2"/>
        <v>13343892.460000008</v>
      </c>
    </row>
    <row r="46" spans="2:8" ht="15.75" x14ac:dyDescent="0.25">
      <c r="B46" s="17" t="s">
        <v>157</v>
      </c>
      <c r="C46" s="30" t="s">
        <v>158</v>
      </c>
      <c r="D46" s="21">
        <v>255084140</v>
      </c>
      <c r="E46" s="21">
        <v>45571889.270000003</v>
      </c>
      <c r="F46" s="35">
        <f t="shared" si="1"/>
        <v>17.865434232798638</v>
      </c>
      <c r="G46" s="21">
        <v>56508755.689999998</v>
      </c>
      <c r="H46" s="21">
        <f t="shared" si="2"/>
        <v>10936866.419999994</v>
      </c>
    </row>
    <row r="47" spans="2:8" ht="15.75" x14ac:dyDescent="0.25">
      <c r="B47" s="17" t="s">
        <v>159</v>
      </c>
      <c r="C47" s="30" t="s">
        <v>160</v>
      </c>
      <c r="D47" s="21">
        <v>5458140</v>
      </c>
      <c r="E47" s="21">
        <v>47366</v>
      </c>
      <c r="F47" s="35">
        <f t="shared" si="1"/>
        <v>0.86780478331446242</v>
      </c>
      <c r="G47" s="21">
        <v>0</v>
      </c>
      <c r="H47" s="21">
        <f t="shared" si="2"/>
        <v>-47366</v>
      </c>
    </row>
    <row r="48" spans="2:8" ht="15.75" x14ac:dyDescent="0.25">
      <c r="B48" s="17" t="s">
        <v>161</v>
      </c>
      <c r="C48" s="30" t="s">
        <v>162</v>
      </c>
      <c r="D48" s="21">
        <v>181039680</v>
      </c>
      <c r="E48" s="21">
        <v>24248000</v>
      </c>
      <c r="F48" s="35">
        <f t="shared" si="1"/>
        <v>13.393748817938697</v>
      </c>
      <c r="G48" s="21">
        <v>26350699.5</v>
      </c>
      <c r="H48" s="21">
        <f t="shared" si="2"/>
        <v>2102699.5</v>
      </c>
    </row>
    <row r="49" spans="2:8" ht="31.5" x14ac:dyDescent="0.25">
      <c r="B49" s="17" t="s">
        <v>163</v>
      </c>
      <c r="C49" s="30" t="s">
        <v>164</v>
      </c>
      <c r="D49" s="21">
        <v>11466000</v>
      </c>
      <c r="E49" s="21">
        <v>2879751.86</v>
      </c>
      <c r="F49" s="35">
        <f t="shared" si="1"/>
        <v>25.115575266003837</v>
      </c>
      <c r="G49" s="21">
        <v>3231444.4</v>
      </c>
      <c r="H49" s="21">
        <f t="shared" si="2"/>
        <v>351692.54000000004</v>
      </c>
    </row>
    <row r="50" spans="2:8" s="25" customFormat="1" ht="31.5" x14ac:dyDescent="0.25">
      <c r="B50" s="7" t="s">
        <v>165</v>
      </c>
      <c r="C50" s="32" t="s">
        <v>166</v>
      </c>
      <c r="D50" s="33">
        <v>39000000</v>
      </c>
      <c r="E50" s="33">
        <v>6588247.4000000004</v>
      </c>
      <c r="F50" s="34">
        <f t="shared" si="1"/>
        <v>16.892942051282052</v>
      </c>
      <c r="G50" s="33">
        <v>3740921.38</v>
      </c>
      <c r="H50" s="33">
        <f t="shared" si="2"/>
        <v>-2847326.0200000005</v>
      </c>
    </row>
    <row r="51" spans="2:8" ht="31.5" x14ac:dyDescent="0.25">
      <c r="B51" s="17" t="s">
        <v>167</v>
      </c>
      <c r="C51" s="30" t="s">
        <v>168</v>
      </c>
      <c r="D51" s="21">
        <v>39000000</v>
      </c>
      <c r="E51" s="21">
        <v>6588247.4000000004</v>
      </c>
      <c r="F51" s="35">
        <f t="shared" si="1"/>
        <v>16.892942051282052</v>
      </c>
      <c r="G51" s="21">
        <v>3740921.38</v>
      </c>
      <c r="H51" s="21">
        <f t="shared" si="2"/>
        <v>-2847326.0200000005</v>
      </c>
    </row>
    <row r="52" spans="2:8" s="25" customFormat="1" ht="15.75" x14ac:dyDescent="0.25">
      <c r="B52" s="7" t="s">
        <v>70</v>
      </c>
      <c r="C52" s="32" t="s">
        <v>169</v>
      </c>
      <c r="D52" s="33">
        <f>D50+D45+D41+D39+D36+D29+D22+D16+D13+D11+D5+D26</f>
        <v>7980290997.1700001</v>
      </c>
      <c r="E52" s="33">
        <f>E50+E45+E41+E39+E36+E29+E22+E16+E13+E11+E5+E26</f>
        <v>1460977314.9299998</v>
      </c>
      <c r="F52" s="34">
        <f t="shared" si="1"/>
        <v>18.307318811407967</v>
      </c>
      <c r="G52" s="33">
        <f>G50+G45+G41+G39+G36+G29+G22+G16+G13+G11+G5+G26</f>
        <v>1547465939.76</v>
      </c>
      <c r="H52" s="33">
        <f t="shared" ref="H52" si="3">H50+H45+H41+H39+H36+H29+H22+H16+H13+H11+H5+H26</f>
        <v>86488624.829999954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 МП</vt:lpstr>
      <vt:lpstr>Р РПр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2021-04-12T06:52:43Z</dcterms:modified>
</cp:coreProperties>
</file>